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bt5\Ref51\Mitarbeiter\Poppitz\BSF-Datenabfrage2015\Bericht\Berechnungen-intern\Tabellen_Anz_NWL_EEV_Emission-KorrekturEndenergieverbrauch-20-02\"/>
    </mc:Choice>
  </mc:AlternateContent>
  <bookViews>
    <workbookView xWindow="30" yWindow="-75" windowWidth="15135" windowHeight="12495" tabRatio="511"/>
  </bookViews>
  <sheets>
    <sheet name="Endergebnis" sheetId="22" r:id="rId1"/>
    <sheet name="DB" sheetId="28" r:id="rId2"/>
  </sheets>
  <definedNames>
    <definedName name="_Toc466302334" localSheetId="0">Endergebnis!#REF!</definedName>
    <definedName name="DB">DB!$A$1:$AS$64</definedName>
  </definedNames>
  <calcPr calcId="162913"/>
</workbook>
</file>

<file path=xl/calcChain.xml><?xml version="1.0" encoding="utf-8"?>
<calcChain xmlns="http://schemas.openxmlformats.org/spreadsheetml/2006/main">
  <c r="AW110" i="22" l="1"/>
  <c r="AV110" i="22"/>
  <c r="AU110" i="22"/>
  <c r="AT110" i="22"/>
  <c r="AS110" i="22"/>
  <c r="AR110" i="22"/>
  <c r="AQ110" i="22"/>
  <c r="AP110" i="22"/>
  <c r="AO110" i="22"/>
  <c r="AN110" i="22"/>
  <c r="AW109" i="22"/>
  <c r="AV109" i="22"/>
  <c r="AU109" i="22"/>
  <c r="AT109" i="22"/>
  <c r="AS109" i="22"/>
  <c r="AR109" i="22"/>
  <c r="AQ109" i="22"/>
  <c r="AP109" i="22"/>
  <c r="AO109" i="22"/>
  <c r="AN109" i="22"/>
  <c r="AW108" i="22"/>
  <c r="AV108" i="22"/>
  <c r="AU108" i="22"/>
  <c r="AT108" i="22"/>
  <c r="AS108" i="22"/>
  <c r="AR108" i="22"/>
  <c r="AQ108" i="22"/>
  <c r="AP108" i="22"/>
  <c r="AO108" i="22"/>
  <c r="AN108" i="22"/>
  <c r="AW107" i="22"/>
  <c r="AV107" i="22"/>
  <c r="AU107" i="22"/>
  <c r="AT107" i="22"/>
  <c r="AS107" i="22"/>
  <c r="AR107" i="22"/>
  <c r="AQ107" i="22"/>
  <c r="AP107" i="22"/>
  <c r="AO107" i="22"/>
  <c r="AN107" i="22"/>
  <c r="AW106" i="22"/>
  <c r="AV106" i="22"/>
  <c r="AU106" i="22"/>
  <c r="AT106" i="22"/>
  <c r="AS106" i="22"/>
  <c r="AR106" i="22"/>
  <c r="AQ106" i="22"/>
  <c r="AP106" i="22"/>
  <c r="AO106" i="22"/>
  <c r="AN106" i="22"/>
  <c r="AW105" i="22"/>
  <c r="AV105" i="22"/>
  <c r="AU105" i="22"/>
  <c r="AT105" i="22"/>
  <c r="AS105" i="22"/>
  <c r="AR105" i="22"/>
  <c r="AQ105" i="22"/>
  <c r="AP105" i="22"/>
  <c r="AO105" i="22"/>
  <c r="AN105" i="22"/>
  <c r="AW104" i="22"/>
  <c r="AV104" i="22"/>
  <c r="AU104" i="22"/>
  <c r="AT104" i="22"/>
  <c r="AS104" i="22"/>
  <c r="AR104" i="22"/>
  <c r="AQ104" i="22"/>
  <c r="AP104" i="22"/>
  <c r="AO104" i="22"/>
  <c r="AN104" i="22"/>
  <c r="AW103" i="22"/>
  <c r="AV103" i="22"/>
  <c r="AU103" i="22"/>
  <c r="AT103" i="22"/>
  <c r="AS103" i="22"/>
  <c r="AR103" i="22"/>
  <c r="AQ103" i="22"/>
  <c r="AP103" i="22"/>
  <c r="AO103" i="22"/>
  <c r="AN103" i="22"/>
  <c r="AW102" i="22"/>
  <c r="AV102" i="22"/>
  <c r="AU102" i="22"/>
  <c r="AT102" i="22"/>
  <c r="AS102" i="22"/>
  <c r="AR102" i="22"/>
  <c r="AQ102" i="22"/>
  <c r="AP102" i="22"/>
  <c r="AO102" i="22"/>
  <c r="AN102" i="22"/>
  <c r="AW101" i="22"/>
  <c r="AV101" i="22"/>
  <c r="AU101" i="22"/>
  <c r="AT101" i="22"/>
  <c r="AS101" i="22"/>
  <c r="AR101" i="22"/>
  <c r="AQ101" i="22"/>
  <c r="AP101" i="22"/>
  <c r="AO101" i="22"/>
  <c r="AN101" i="22"/>
  <c r="AW100" i="22"/>
  <c r="AV100" i="22"/>
  <c r="AU100" i="22"/>
  <c r="AT100" i="22"/>
  <c r="AS100" i="22"/>
  <c r="AR100" i="22"/>
  <c r="AQ100" i="22"/>
  <c r="AP100" i="22"/>
  <c r="AO100" i="22"/>
  <c r="AN100" i="22"/>
  <c r="AW99" i="22"/>
  <c r="AV99" i="22"/>
  <c r="AU99" i="22"/>
  <c r="AT99" i="22"/>
  <c r="AS99" i="22"/>
  <c r="AR99" i="22"/>
  <c r="AQ99" i="22"/>
  <c r="AP99" i="22"/>
  <c r="AO99" i="22"/>
  <c r="AN99" i="22"/>
  <c r="AW98" i="22"/>
  <c r="AV98" i="22"/>
  <c r="AU98" i="22"/>
  <c r="AT98" i="22"/>
  <c r="AS98" i="22"/>
  <c r="AR98" i="22"/>
  <c r="AQ98" i="22"/>
  <c r="AP98" i="22"/>
  <c r="AO98" i="22"/>
  <c r="AN98" i="22"/>
  <c r="AW97" i="22"/>
  <c r="AV97" i="22"/>
  <c r="AU97" i="22"/>
  <c r="AT97" i="22"/>
  <c r="AS97" i="22"/>
  <c r="AR97" i="22"/>
  <c r="AQ97" i="22"/>
  <c r="AP97" i="22"/>
  <c r="AO97" i="22"/>
  <c r="AN97" i="22"/>
  <c r="AW96" i="22"/>
  <c r="AV96" i="22"/>
  <c r="AU96" i="22"/>
  <c r="AT96" i="22"/>
  <c r="AS96" i="22"/>
  <c r="AR96" i="22"/>
  <c r="AQ96" i="22"/>
  <c r="AP96" i="22"/>
  <c r="AO96" i="22"/>
  <c r="AN96" i="22"/>
  <c r="AW91" i="22"/>
  <c r="AV91" i="22"/>
  <c r="AU91" i="22"/>
  <c r="AT91" i="22"/>
  <c r="AS91" i="22"/>
  <c r="AR91" i="22"/>
  <c r="AQ91" i="22"/>
  <c r="AP91" i="22"/>
  <c r="AO91" i="22"/>
  <c r="AN91" i="22"/>
  <c r="AW90" i="22"/>
  <c r="AV90" i="22"/>
  <c r="AU90" i="22"/>
  <c r="AT90" i="22"/>
  <c r="AS90" i="22"/>
  <c r="AR90" i="22"/>
  <c r="AQ90" i="22"/>
  <c r="AP90" i="22"/>
  <c r="AO90" i="22"/>
  <c r="AN90" i="22"/>
  <c r="AW89" i="22"/>
  <c r="AV89" i="22"/>
  <c r="AU89" i="22"/>
  <c r="AT89" i="22"/>
  <c r="AS89" i="22"/>
  <c r="AR89" i="22"/>
  <c r="AQ89" i="22"/>
  <c r="AP89" i="22"/>
  <c r="AO89" i="22"/>
  <c r="AN89" i="22"/>
  <c r="AW88" i="22"/>
  <c r="AV88" i="22"/>
  <c r="AU88" i="22"/>
  <c r="AT88" i="22"/>
  <c r="AS88" i="22"/>
  <c r="AR88" i="22"/>
  <c r="AQ88" i="22"/>
  <c r="AP88" i="22"/>
  <c r="AO88" i="22"/>
  <c r="AN88" i="22"/>
  <c r="AW87" i="22"/>
  <c r="AV87" i="22"/>
  <c r="AU87" i="22"/>
  <c r="AT87" i="22"/>
  <c r="AS87" i="22"/>
  <c r="AR87" i="22"/>
  <c r="AQ87" i="22"/>
  <c r="AP87" i="22"/>
  <c r="AO87" i="22"/>
  <c r="AN87" i="22"/>
  <c r="AW86" i="22"/>
  <c r="AV86" i="22"/>
  <c r="AU86" i="22"/>
  <c r="AT86" i="22"/>
  <c r="AS86" i="22"/>
  <c r="AR86" i="22"/>
  <c r="AQ86" i="22"/>
  <c r="AP86" i="22"/>
  <c r="AO86" i="22"/>
  <c r="AN86" i="22"/>
  <c r="AW85" i="22"/>
  <c r="AV85" i="22"/>
  <c r="AU85" i="22"/>
  <c r="AT85" i="22"/>
  <c r="AS85" i="22"/>
  <c r="AR85" i="22"/>
  <c r="AQ85" i="22"/>
  <c r="AP85" i="22"/>
  <c r="AO85" i="22"/>
  <c r="AN85" i="22"/>
  <c r="AW84" i="22"/>
  <c r="AV84" i="22"/>
  <c r="AU84" i="22"/>
  <c r="AT84" i="22"/>
  <c r="AS84" i="22"/>
  <c r="AR84" i="22"/>
  <c r="AQ84" i="22"/>
  <c r="AP84" i="22"/>
  <c r="AO84" i="22"/>
  <c r="AN84" i="22"/>
  <c r="AW83" i="22"/>
  <c r="AV83" i="22"/>
  <c r="AU83" i="22"/>
  <c r="AT83" i="22"/>
  <c r="AS83" i="22"/>
  <c r="AR83" i="22"/>
  <c r="AQ83" i="22"/>
  <c r="AP83" i="22"/>
  <c r="AO83" i="22"/>
  <c r="AN83" i="22"/>
  <c r="AW82" i="22"/>
  <c r="AV82" i="22"/>
  <c r="AU82" i="22"/>
  <c r="AT82" i="22"/>
  <c r="AS82" i="22"/>
  <c r="AR82" i="22"/>
  <c r="AQ82" i="22"/>
  <c r="AP82" i="22"/>
  <c r="AO82" i="22"/>
  <c r="AN82" i="22"/>
  <c r="AW81" i="22"/>
  <c r="AV81" i="22"/>
  <c r="AU81" i="22"/>
  <c r="AT81" i="22"/>
  <c r="AS81" i="22"/>
  <c r="AR81" i="22"/>
  <c r="AQ81" i="22"/>
  <c r="AP81" i="22"/>
  <c r="AO81" i="22"/>
  <c r="AN81" i="22"/>
  <c r="AW68" i="22"/>
  <c r="AV68" i="22"/>
  <c r="AU68" i="22"/>
  <c r="AT68" i="22"/>
  <c r="AS68" i="22"/>
  <c r="AR68" i="22"/>
  <c r="AQ68" i="22"/>
  <c r="AP68" i="22"/>
  <c r="AO68" i="22"/>
  <c r="AN68" i="22"/>
  <c r="AW67" i="22"/>
  <c r="AV67" i="22"/>
  <c r="AU67" i="22"/>
  <c r="AT67" i="22"/>
  <c r="AS67" i="22"/>
  <c r="AR67" i="22"/>
  <c r="AQ67" i="22"/>
  <c r="AP67" i="22"/>
  <c r="AO67" i="22"/>
  <c r="AN67" i="22"/>
  <c r="AW66" i="22"/>
  <c r="AV66" i="22"/>
  <c r="AU66" i="22"/>
  <c r="AT66" i="22"/>
  <c r="AS66" i="22"/>
  <c r="AR66" i="22"/>
  <c r="AQ66" i="22"/>
  <c r="AP66" i="22"/>
  <c r="AO66" i="22"/>
  <c r="AN66" i="22"/>
  <c r="AW65" i="22"/>
  <c r="AV65" i="22"/>
  <c r="AU65" i="22"/>
  <c r="AT65" i="22"/>
  <c r="AS65" i="22"/>
  <c r="AR65" i="22"/>
  <c r="AQ65" i="22"/>
  <c r="AP65" i="22"/>
  <c r="AO65" i="22"/>
  <c r="AN65" i="22"/>
  <c r="AW64" i="22"/>
  <c r="AV64" i="22"/>
  <c r="AU64" i="22"/>
  <c r="AT64" i="22"/>
  <c r="AS64" i="22"/>
  <c r="AR64" i="22"/>
  <c r="AQ64" i="22"/>
  <c r="AP64" i="22"/>
  <c r="AO64" i="22"/>
  <c r="AN64" i="22"/>
  <c r="AW63" i="22"/>
  <c r="AV63" i="22"/>
  <c r="AU63" i="22"/>
  <c r="AT63" i="22"/>
  <c r="AS63" i="22"/>
  <c r="AR63" i="22"/>
  <c r="AQ63" i="22"/>
  <c r="AP63" i="22"/>
  <c r="AO63" i="22"/>
  <c r="AN63" i="22"/>
  <c r="AW62" i="22"/>
  <c r="AV62" i="22"/>
  <c r="AU62" i="22"/>
  <c r="AT62" i="22"/>
  <c r="AS62" i="22"/>
  <c r="AR62" i="22"/>
  <c r="AQ62" i="22"/>
  <c r="AP62" i="22"/>
  <c r="AO62" i="22"/>
  <c r="AN62" i="22"/>
  <c r="AW59" i="22"/>
  <c r="AV59" i="22"/>
  <c r="AU59" i="22"/>
  <c r="AT59" i="22"/>
  <c r="AS59" i="22"/>
  <c r="AR59" i="22"/>
  <c r="AQ59" i="22"/>
  <c r="AP59" i="22"/>
  <c r="AO59" i="22"/>
  <c r="AN59" i="22"/>
  <c r="AW58" i="22"/>
  <c r="AV58" i="22"/>
  <c r="AU58" i="22"/>
  <c r="AU60" i="22" s="1"/>
  <c r="AT58" i="22"/>
  <c r="AT60" i="22" s="1"/>
  <c r="AS58" i="22"/>
  <c r="AR58" i="22"/>
  <c r="AQ58" i="22"/>
  <c r="AQ60" i="22" s="1"/>
  <c r="AP58" i="22"/>
  <c r="AP60" i="22" s="1"/>
  <c r="AO58" i="22"/>
  <c r="AN58" i="22"/>
  <c r="AW57" i="22"/>
  <c r="AW60" i="22" s="1"/>
  <c r="AV57" i="22"/>
  <c r="AV60" i="22" s="1"/>
  <c r="AU57" i="22"/>
  <c r="AT57" i="22"/>
  <c r="AS57" i="22"/>
  <c r="AS60" i="22" s="1"/>
  <c r="AR57" i="22"/>
  <c r="AR60" i="22" s="1"/>
  <c r="AQ57" i="22"/>
  <c r="AP57" i="22"/>
  <c r="AO57" i="22"/>
  <c r="AO60" i="22" s="1"/>
  <c r="AN57" i="22"/>
  <c r="AN60" i="22" s="1"/>
  <c r="AW49" i="22"/>
  <c r="AV49" i="22"/>
  <c r="AU49" i="22"/>
  <c r="AT49" i="22"/>
  <c r="AS49" i="22"/>
  <c r="AR49" i="22"/>
  <c r="AQ49" i="22"/>
  <c r="AP49" i="22"/>
  <c r="AO49" i="22"/>
  <c r="AN49" i="22"/>
  <c r="AW48" i="22"/>
  <c r="AV48" i="22"/>
  <c r="AU48" i="22"/>
  <c r="AT48" i="22"/>
  <c r="AS48" i="22"/>
  <c r="AR48" i="22"/>
  <c r="AQ48" i="22"/>
  <c r="AP48" i="22"/>
  <c r="AO48" i="22"/>
  <c r="AN48" i="22"/>
  <c r="AW45" i="22"/>
  <c r="AV45" i="22"/>
  <c r="AU45" i="22"/>
  <c r="AT45" i="22"/>
  <c r="AS45" i="22"/>
  <c r="AR45" i="22"/>
  <c r="AQ45" i="22"/>
  <c r="AP45" i="22"/>
  <c r="AO45" i="22"/>
  <c r="AN45" i="22"/>
  <c r="AW44" i="22"/>
  <c r="AV44" i="22"/>
  <c r="AU44" i="22"/>
  <c r="AT44" i="22"/>
  <c r="AS44" i="22"/>
  <c r="AR44" i="22"/>
  <c r="AQ44" i="22"/>
  <c r="AP44" i="22"/>
  <c r="AO44" i="22"/>
  <c r="AN44" i="22"/>
  <c r="AW43" i="22"/>
  <c r="AV43" i="22"/>
  <c r="AU43" i="22"/>
  <c r="AT43" i="22"/>
  <c r="AS43" i="22"/>
  <c r="AR43" i="22"/>
  <c r="AQ43" i="22"/>
  <c r="AP43" i="22"/>
  <c r="AO43" i="22"/>
  <c r="AN43" i="22"/>
  <c r="AW35" i="22"/>
  <c r="AV35" i="22"/>
  <c r="AU35" i="22"/>
  <c r="AT35" i="22"/>
  <c r="AS35" i="22"/>
  <c r="AR35" i="22"/>
  <c r="AQ35" i="22"/>
  <c r="AP35" i="22"/>
  <c r="AO35" i="22"/>
  <c r="AN35" i="22"/>
  <c r="AW34" i="22"/>
  <c r="AV34" i="22"/>
  <c r="AU34" i="22"/>
  <c r="AT34" i="22"/>
  <c r="AS34" i="22"/>
  <c r="AR34" i="22"/>
  <c r="AQ34" i="22"/>
  <c r="AP34" i="22"/>
  <c r="AO34" i="22"/>
  <c r="AN34" i="22"/>
  <c r="AW33" i="22"/>
  <c r="AV33" i="22"/>
  <c r="AU33" i="22"/>
  <c r="AT33" i="22"/>
  <c r="AS33" i="22"/>
  <c r="AR33" i="22"/>
  <c r="AQ33" i="22"/>
  <c r="AP33" i="22"/>
  <c r="AO33" i="22"/>
  <c r="AN33" i="22"/>
  <c r="AW32" i="22"/>
  <c r="AV32" i="22"/>
  <c r="AU32" i="22"/>
  <c r="AT32" i="22"/>
  <c r="AS32" i="22"/>
  <c r="AR32" i="22"/>
  <c r="AQ32" i="22"/>
  <c r="AP32" i="22"/>
  <c r="AO32" i="22"/>
  <c r="AN32" i="22"/>
  <c r="AW31" i="22"/>
  <c r="AV31" i="22"/>
  <c r="AU31" i="22"/>
  <c r="AT31" i="22"/>
  <c r="AS31" i="22"/>
  <c r="AR31" i="22"/>
  <c r="AQ31" i="22"/>
  <c r="AP31" i="22"/>
  <c r="AO31" i="22"/>
  <c r="AN31" i="22"/>
  <c r="AW30" i="22"/>
  <c r="AV30" i="22"/>
  <c r="AU30" i="22"/>
  <c r="AT30" i="22"/>
  <c r="AS30" i="22"/>
  <c r="AR30" i="22"/>
  <c r="AQ30" i="22"/>
  <c r="AP30" i="22"/>
  <c r="AO30" i="22"/>
  <c r="AN30" i="22"/>
  <c r="AW29" i="22"/>
  <c r="AV29" i="22"/>
  <c r="AU29" i="22"/>
  <c r="AT29" i="22"/>
  <c r="AS29" i="22"/>
  <c r="AR29" i="22"/>
  <c r="AQ29" i="22"/>
  <c r="AP29" i="22"/>
  <c r="AO29" i="22"/>
  <c r="AN29" i="22"/>
  <c r="AW28" i="22"/>
  <c r="AV28" i="22"/>
  <c r="AU28" i="22"/>
  <c r="AT28" i="22"/>
  <c r="AS28" i="22"/>
  <c r="AR28" i="22"/>
  <c r="AQ28" i="22"/>
  <c r="AP28" i="22"/>
  <c r="AO28" i="22"/>
  <c r="AN28" i="22"/>
  <c r="AW27" i="22"/>
  <c r="AV27" i="22"/>
  <c r="AU27" i="22"/>
  <c r="AT27" i="22"/>
  <c r="AS27" i="22"/>
  <c r="AR27" i="22"/>
  <c r="AQ27" i="22"/>
  <c r="AP27" i="22"/>
  <c r="AO27" i="22"/>
  <c r="AN27" i="22"/>
  <c r="AW24" i="22"/>
  <c r="AV24" i="22"/>
  <c r="AU24" i="22"/>
  <c r="AT24" i="22"/>
  <c r="AS24" i="22"/>
  <c r="AR24" i="22"/>
  <c r="AQ24" i="22"/>
  <c r="AP24" i="22"/>
  <c r="AO24" i="22"/>
  <c r="AN24" i="22"/>
  <c r="AW23" i="22"/>
  <c r="AV23" i="22"/>
  <c r="AU23" i="22"/>
  <c r="AT23" i="22"/>
  <c r="AS23" i="22"/>
  <c r="AR23" i="22"/>
  <c r="AQ23" i="22"/>
  <c r="AP23" i="22"/>
  <c r="AO23" i="22"/>
  <c r="AN23" i="22"/>
  <c r="AW22" i="22"/>
  <c r="AV22" i="22"/>
  <c r="AU22" i="22"/>
  <c r="AT22" i="22"/>
  <c r="AS22" i="22"/>
  <c r="AR22" i="22"/>
  <c r="AQ22" i="22"/>
  <c r="AP22" i="22"/>
  <c r="AO22" i="22"/>
  <c r="AN22" i="22"/>
  <c r="AW21" i="22"/>
  <c r="AV21" i="22"/>
  <c r="AU21" i="22"/>
  <c r="AT21" i="22"/>
  <c r="AS21" i="22"/>
  <c r="AR21" i="22"/>
  <c r="AQ21" i="22"/>
  <c r="AP21" i="22"/>
  <c r="AO21" i="22"/>
  <c r="AN21" i="22"/>
  <c r="AW20" i="22"/>
  <c r="AV20" i="22"/>
  <c r="AU20" i="22"/>
  <c r="AT20" i="22"/>
  <c r="AS20" i="22"/>
  <c r="AR20" i="22"/>
  <c r="AQ20" i="22"/>
  <c r="AP20" i="22"/>
  <c r="AO20" i="22"/>
  <c r="AN20" i="22"/>
  <c r="AW19" i="22"/>
  <c r="AV19" i="22"/>
  <c r="AU19" i="22"/>
  <c r="AT19" i="22"/>
  <c r="AS19" i="22"/>
  <c r="AR19" i="22"/>
  <c r="AQ19" i="22"/>
  <c r="AP19" i="22"/>
  <c r="AO19" i="22"/>
  <c r="AN19" i="22"/>
  <c r="AW18" i="22"/>
  <c r="AV18" i="22"/>
  <c r="AU18" i="22"/>
  <c r="AT18" i="22"/>
  <c r="AS18" i="22"/>
  <c r="AR18" i="22"/>
  <c r="AQ18" i="22"/>
  <c r="AP18" i="22"/>
  <c r="AO18" i="22"/>
  <c r="AN18" i="22"/>
  <c r="AW17" i="22"/>
  <c r="AV17" i="22"/>
  <c r="AU17" i="22"/>
  <c r="AT17" i="22"/>
  <c r="AS17" i="22"/>
  <c r="AR17" i="22"/>
  <c r="AQ17" i="22"/>
  <c r="AP17" i="22"/>
  <c r="AO17" i="22"/>
  <c r="AN17" i="22"/>
  <c r="AW16" i="22"/>
  <c r="AV16" i="22"/>
  <c r="AU16" i="22"/>
  <c r="AT16" i="22"/>
  <c r="AS16" i="22"/>
  <c r="AR16" i="22"/>
  <c r="AQ16" i="22"/>
  <c r="AP16" i="22"/>
  <c r="AO16" i="22"/>
  <c r="AN16" i="22"/>
  <c r="AW15" i="22"/>
  <c r="AV15" i="22"/>
  <c r="AU15" i="22"/>
  <c r="AT15" i="22"/>
  <c r="AS15" i="22"/>
  <c r="AR15" i="22"/>
  <c r="AQ15" i="22"/>
  <c r="AP15" i="22"/>
  <c r="AO15" i="22"/>
  <c r="AN15" i="22"/>
  <c r="AW14" i="22"/>
  <c r="AV14" i="22"/>
  <c r="AU14" i="22"/>
  <c r="AT14" i="22"/>
  <c r="AS14" i="22"/>
  <c r="AR14" i="22"/>
  <c r="AQ14" i="22"/>
  <c r="AP14" i="22"/>
  <c r="AO14" i="22"/>
  <c r="AN14" i="22"/>
  <c r="AW13" i="22"/>
  <c r="AV13" i="22"/>
  <c r="AU13" i="22"/>
  <c r="AT13" i="22"/>
  <c r="AS13" i="22"/>
  <c r="AR13" i="22"/>
  <c r="AQ13" i="22"/>
  <c r="AP13" i="22"/>
  <c r="AO13" i="22"/>
  <c r="AN13" i="22"/>
  <c r="AK110" i="22"/>
  <c r="AK109" i="22"/>
  <c r="AK108" i="22"/>
  <c r="AK107" i="22"/>
  <c r="AK106" i="22"/>
  <c r="AK105" i="22"/>
  <c r="AK104" i="22"/>
  <c r="AK103" i="22"/>
  <c r="AK102" i="22"/>
  <c r="AK101" i="22"/>
  <c r="AK100" i="22"/>
  <c r="AK99" i="22"/>
  <c r="AK98" i="22"/>
  <c r="AK97" i="22"/>
  <c r="AK96" i="22"/>
  <c r="AM97" i="22"/>
  <c r="AM98" i="22"/>
  <c r="AM99" i="22"/>
  <c r="AM100" i="22"/>
  <c r="AM101" i="22"/>
  <c r="AM102" i="22"/>
  <c r="AM103" i="22"/>
  <c r="AM104" i="22"/>
  <c r="AM105" i="22"/>
  <c r="AM106" i="22"/>
  <c r="AM107" i="22"/>
  <c r="AM108" i="22"/>
  <c r="AM109" i="22"/>
  <c r="AM110" i="22"/>
  <c r="AM96" i="22"/>
  <c r="AK91" i="22"/>
  <c r="AK90" i="22"/>
  <c r="AK89" i="22"/>
  <c r="AK88" i="22"/>
  <c r="AK87" i="22"/>
  <c r="AK86" i="22"/>
  <c r="AK85" i="22"/>
  <c r="AK84" i="22"/>
  <c r="AK83" i="22"/>
  <c r="AK82" i="22"/>
  <c r="AK81" i="22"/>
  <c r="AM82" i="22"/>
  <c r="AM83" i="22"/>
  <c r="AM84" i="22"/>
  <c r="AM85" i="22"/>
  <c r="AM86" i="22"/>
  <c r="AM87" i="22"/>
  <c r="AM88" i="22"/>
  <c r="AM89" i="22"/>
  <c r="AM90" i="22"/>
  <c r="AM91" i="22"/>
  <c r="AM81" i="22"/>
  <c r="AK68" i="22"/>
  <c r="AK67" i="22"/>
  <c r="AK66" i="22"/>
  <c r="AK65" i="22"/>
  <c r="AK64" i="22"/>
  <c r="AK63" i="22"/>
  <c r="AK62" i="22"/>
  <c r="AM63" i="22"/>
  <c r="AM64" i="22"/>
  <c r="AM65" i="22"/>
  <c r="AM66" i="22"/>
  <c r="AM67" i="22"/>
  <c r="AM68" i="22"/>
  <c r="AM62" i="22"/>
  <c r="AK59" i="22"/>
  <c r="AK58" i="22"/>
  <c r="AK57" i="22"/>
  <c r="AM58" i="22"/>
  <c r="AM59" i="22"/>
  <c r="AM57" i="22"/>
  <c r="AK49" i="22"/>
  <c r="AK48" i="22"/>
  <c r="AM49" i="22"/>
  <c r="AM48" i="22"/>
  <c r="AK45" i="22"/>
  <c r="AK44" i="22"/>
  <c r="AK43" i="22"/>
  <c r="AM44" i="22"/>
  <c r="AM45" i="22"/>
  <c r="AM43" i="22"/>
  <c r="AK35" i="22"/>
  <c r="AK34" i="22"/>
  <c r="AK33" i="22"/>
  <c r="AK32" i="22"/>
  <c r="AK31" i="22"/>
  <c r="AK30" i="22"/>
  <c r="AK29" i="22"/>
  <c r="AK28" i="22"/>
  <c r="AK27" i="22"/>
  <c r="AM28" i="22"/>
  <c r="AM29" i="22"/>
  <c r="AM30" i="22"/>
  <c r="AM31" i="22"/>
  <c r="AM32" i="22"/>
  <c r="AM33" i="22"/>
  <c r="AM34" i="22"/>
  <c r="AM35" i="22"/>
  <c r="AM27" i="22"/>
  <c r="AK24" i="22"/>
  <c r="AK23" i="22"/>
  <c r="AK22" i="22"/>
  <c r="AK21" i="22"/>
  <c r="AK20" i="22"/>
  <c r="AK19" i="22"/>
  <c r="AK18" i="22"/>
  <c r="AK17" i="22"/>
  <c r="AK16" i="22"/>
  <c r="AK15" i="22"/>
  <c r="AK14" i="22"/>
  <c r="AK13" i="22"/>
  <c r="AM14" i="22"/>
  <c r="AM15" i="22"/>
  <c r="AM16" i="22"/>
  <c r="AM17" i="22"/>
  <c r="AM18" i="22"/>
  <c r="AM19" i="22"/>
  <c r="AM20" i="22"/>
  <c r="AM21" i="22"/>
  <c r="AM22" i="22"/>
  <c r="AM23" i="22"/>
  <c r="AM24" i="22"/>
  <c r="AM13" i="22"/>
  <c r="AX110" i="22"/>
  <c r="AX109" i="22"/>
  <c r="AX108" i="22"/>
  <c r="AX107" i="22"/>
  <c r="AX106" i="22"/>
  <c r="AX105" i="22"/>
  <c r="AX104" i="22"/>
  <c r="AX103" i="22"/>
  <c r="AX102" i="22"/>
  <c r="AX101" i="22"/>
  <c r="AX100" i="22"/>
  <c r="AX99" i="22"/>
  <c r="AX98" i="22"/>
  <c r="AX97" i="22"/>
  <c r="AX96" i="22"/>
  <c r="AL110" i="22"/>
  <c r="AL109" i="22"/>
  <c r="AL108" i="22"/>
  <c r="AL107" i="22"/>
  <c r="AL106" i="22"/>
  <c r="AL105" i="22"/>
  <c r="AL104" i="22"/>
  <c r="AL103" i="22"/>
  <c r="AL102" i="22"/>
  <c r="AL101" i="22"/>
  <c r="AL100" i="22"/>
  <c r="AL99" i="22"/>
  <c r="AL98" i="22"/>
  <c r="AL97" i="22"/>
  <c r="AL96" i="22"/>
  <c r="AX91" i="22"/>
  <c r="AX90" i="22"/>
  <c r="AX89" i="22"/>
  <c r="AX88" i="22"/>
  <c r="AX87" i="22"/>
  <c r="AX86" i="22"/>
  <c r="AX85" i="22"/>
  <c r="AX84" i="22"/>
  <c r="AX83" i="22"/>
  <c r="AX82" i="22"/>
  <c r="AX81" i="22"/>
  <c r="AL91" i="22"/>
  <c r="AL90" i="22"/>
  <c r="AL89" i="22"/>
  <c r="AL88" i="22"/>
  <c r="AL87" i="22"/>
  <c r="AL86" i="22"/>
  <c r="AL85" i="22"/>
  <c r="AL84" i="22"/>
  <c r="AL83" i="22"/>
  <c r="AL82" i="22"/>
  <c r="AL81" i="22"/>
  <c r="AX68" i="22"/>
  <c r="AX67" i="22"/>
  <c r="AX66" i="22"/>
  <c r="AX65" i="22"/>
  <c r="AX64" i="22"/>
  <c r="AX63" i="22"/>
  <c r="AX62" i="22"/>
  <c r="AL68" i="22"/>
  <c r="AL67" i="22"/>
  <c r="AL66" i="22"/>
  <c r="AL65" i="22"/>
  <c r="AL64" i="22"/>
  <c r="AL63" i="22"/>
  <c r="AL62" i="22"/>
  <c r="AX59" i="22"/>
  <c r="AX58" i="22"/>
  <c r="AX57" i="22"/>
  <c r="AL59" i="22"/>
  <c r="AL58" i="22"/>
  <c r="AL57" i="22"/>
  <c r="AX49" i="22"/>
  <c r="AX48" i="22"/>
  <c r="AL49" i="22"/>
  <c r="AL48" i="22"/>
  <c r="AX45" i="22"/>
  <c r="AX44" i="22"/>
  <c r="AX43" i="22"/>
  <c r="AL45" i="22"/>
  <c r="AL44" i="22"/>
  <c r="AL43" i="22"/>
  <c r="AX35" i="22"/>
  <c r="AX34" i="22"/>
  <c r="AX33" i="22"/>
  <c r="AX32" i="22"/>
  <c r="AX31" i="22"/>
  <c r="AX30" i="22"/>
  <c r="AX29" i="22"/>
  <c r="AX28" i="22"/>
  <c r="AX27" i="22"/>
  <c r="AL35" i="22"/>
  <c r="AL34" i="22"/>
  <c r="AL33" i="22"/>
  <c r="AL32" i="22"/>
  <c r="AL31" i="22"/>
  <c r="AL30" i="22"/>
  <c r="AL29" i="22"/>
  <c r="AL28" i="22"/>
  <c r="AL27" i="22"/>
  <c r="AX24" i="22"/>
  <c r="AX23" i="22"/>
  <c r="AX22" i="22"/>
  <c r="AX21" i="22"/>
  <c r="AX20" i="22"/>
  <c r="AX19" i="22"/>
  <c r="AX18" i="22"/>
  <c r="AX17" i="22"/>
  <c r="AX16" i="22"/>
  <c r="AX15" i="22"/>
  <c r="AX14" i="22"/>
  <c r="AX13" i="22"/>
  <c r="AL24" i="22"/>
  <c r="AL23" i="22"/>
  <c r="AL22" i="22"/>
  <c r="AL21" i="22"/>
  <c r="AL20" i="22"/>
  <c r="AL19" i="22"/>
  <c r="AL18" i="22"/>
  <c r="AL17" i="22"/>
  <c r="AL16" i="22"/>
  <c r="AL15" i="22"/>
  <c r="AL14" i="22"/>
  <c r="AL13" i="22"/>
  <c r="AA96" i="22"/>
  <c r="AB96" i="22"/>
  <c r="AC96" i="22"/>
  <c r="AD96" i="22"/>
  <c r="AE96" i="22"/>
  <c r="AF96" i="22"/>
  <c r="AG96" i="22"/>
  <c r="AH96" i="22"/>
  <c r="AI96" i="22"/>
  <c r="AJ96" i="22"/>
  <c r="AA97" i="22"/>
  <c r="AB97" i="22"/>
  <c r="AC97" i="22"/>
  <c r="AD97" i="22"/>
  <c r="AE97" i="22"/>
  <c r="AF97" i="22"/>
  <c r="AG97" i="22"/>
  <c r="AH97" i="22"/>
  <c r="AI97" i="22"/>
  <c r="AJ97" i="22"/>
  <c r="AA98" i="22"/>
  <c r="AB98" i="22"/>
  <c r="AC98" i="22"/>
  <c r="AD98" i="22"/>
  <c r="AE98" i="22"/>
  <c r="AF98" i="22"/>
  <c r="AG98" i="22"/>
  <c r="AH98" i="22"/>
  <c r="AI98" i="22"/>
  <c r="AJ98" i="22"/>
  <c r="AA99" i="22"/>
  <c r="AB99" i="22"/>
  <c r="AC99" i="22"/>
  <c r="AD99" i="22"/>
  <c r="AE99" i="22"/>
  <c r="AF99" i="22"/>
  <c r="AG99" i="22"/>
  <c r="AH99" i="22"/>
  <c r="AI99" i="22"/>
  <c r="AJ99" i="22"/>
  <c r="AA100" i="22"/>
  <c r="AB100" i="22"/>
  <c r="AC100" i="22"/>
  <c r="AD100" i="22"/>
  <c r="AE100" i="22"/>
  <c r="AF100" i="22"/>
  <c r="AG100" i="22"/>
  <c r="AH100" i="22"/>
  <c r="AI100" i="22"/>
  <c r="AJ100" i="22"/>
  <c r="AA101" i="22"/>
  <c r="AB101" i="22"/>
  <c r="AC101" i="22"/>
  <c r="AD101" i="22"/>
  <c r="AE101" i="22"/>
  <c r="AF101" i="22"/>
  <c r="AG101" i="22"/>
  <c r="AH101" i="22"/>
  <c r="AI101" i="22"/>
  <c r="AJ101" i="22"/>
  <c r="AA102" i="22"/>
  <c r="AB102" i="22"/>
  <c r="AC102" i="22"/>
  <c r="AD102" i="22"/>
  <c r="AE102" i="22"/>
  <c r="AF102" i="22"/>
  <c r="AG102" i="22"/>
  <c r="AH102" i="22"/>
  <c r="AI102" i="22"/>
  <c r="AJ102" i="22"/>
  <c r="AA103" i="22"/>
  <c r="AB103" i="22"/>
  <c r="AC103" i="22"/>
  <c r="AD103" i="22"/>
  <c r="AE103" i="22"/>
  <c r="AF103" i="22"/>
  <c r="AG103" i="22"/>
  <c r="AH103" i="22"/>
  <c r="AI103" i="22"/>
  <c r="AJ103" i="22"/>
  <c r="AA104" i="22"/>
  <c r="AB104" i="22"/>
  <c r="AC104" i="22"/>
  <c r="AD104" i="22"/>
  <c r="AE104" i="22"/>
  <c r="AF104" i="22"/>
  <c r="AG104" i="22"/>
  <c r="AH104" i="22"/>
  <c r="AI104" i="22"/>
  <c r="AJ104" i="22"/>
  <c r="AA105" i="22"/>
  <c r="AB105" i="22"/>
  <c r="AC105" i="22"/>
  <c r="AD105" i="22"/>
  <c r="AE105" i="22"/>
  <c r="AF105" i="22"/>
  <c r="AG105" i="22"/>
  <c r="AH105" i="22"/>
  <c r="AI105" i="22"/>
  <c r="AJ105" i="22"/>
  <c r="AA106" i="22"/>
  <c r="AB106" i="22"/>
  <c r="AC106" i="22"/>
  <c r="AD106" i="22"/>
  <c r="AE106" i="22"/>
  <c r="AF106" i="22"/>
  <c r="AG106" i="22"/>
  <c r="AH106" i="22"/>
  <c r="AI106" i="22"/>
  <c r="AJ106" i="22"/>
  <c r="AA107" i="22"/>
  <c r="AB107" i="22"/>
  <c r="AC107" i="22"/>
  <c r="AD107" i="22"/>
  <c r="AE107" i="22"/>
  <c r="AF107" i="22"/>
  <c r="AG107" i="22"/>
  <c r="AH107" i="22"/>
  <c r="AI107" i="22"/>
  <c r="AJ107" i="22"/>
  <c r="AA108" i="22"/>
  <c r="AB108" i="22"/>
  <c r="AC108" i="22"/>
  <c r="AD108" i="22"/>
  <c r="AE108" i="22"/>
  <c r="AF108" i="22"/>
  <c r="AG108" i="22"/>
  <c r="AH108" i="22"/>
  <c r="AI108" i="22"/>
  <c r="AJ108" i="22"/>
  <c r="AA109" i="22"/>
  <c r="AB109" i="22"/>
  <c r="AC109" i="22"/>
  <c r="AD109" i="22"/>
  <c r="AE109" i="22"/>
  <c r="AF109" i="22"/>
  <c r="AG109" i="22"/>
  <c r="AH109" i="22"/>
  <c r="AI109" i="22"/>
  <c r="AJ109" i="22"/>
  <c r="AA110" i="22"/>
  <c r="AB110" i="22"/>
  <c r="AC110" i="22"/>
  <c r="AD110" i="22"/>
  <c r="AE110" i="22"/>
  <c r="AF110" i="22"/>
  <c r="AG110" i="22"/>
  <c r="AH110" i="22"/>
  <c r="AI110" i="22"/>
  <c r="AJ110" i="22"/>
  <c r="AA81" i="22"/>
  <c r="AB81" i="22"/>
  <c r="AC81" i="22"/>
  <c r="AD81" i="22"/>
  <c r="AE81" i="22"/>
  <c r="AF81" i="22"/>
  <c r="AG81" i="22"/>
  <c r="AH81" i="22"/>
  <c r="AI81" i="22"/>
  <c r="AJ81" i="22"/>
  <c r="AA82" i="22"/>
  <c r="AB82" i="22"/>
  <c r="AC82" i="22"/>
  <c r="AD82" i="22"/>
  <c r="AE82" i="22"/>
  <c r="AF82" i="22"/>
  <c r="AG82" i="22"/>
  <c r="AH82" i="22"/>
  <c r="AI82" i="22"/>
  <c r="AJ82" i="22"/>
  <c r="AA83" i="22"/>
  <c r="AB83" i="22"/>
  <c r="AC83" i="22"/>
  <c r="AD83" i="22"/>
  <c r="AE83" i="22"/>
  <c r="AF83" i="22"/>
  <c r="AG83" i="22"/>
  <c r="AH83" i="22"/>
  <c r="AI83" i="22"/>
  <c r="AJ83" i="22"/>
  <c r="AA84" i="22"/>
  <c r="AB84" i="22"/>
  <c r="AC84" i="22"/>
  <c r="AD84" i="22"/>
  <c r="AE84" i="22"/>
  <c r="AF84" i="22"/>
  <c r="AG84" i="22"/>
  <c r="AH84" i="22"/>
  <c r="AI84" i="22"/>
  <c r="AJ84" i="22"/>
  <c r="AA85" i="22"/>
  <c r="AB85" i="22"/>
  <c r="AC85" i="22"/>
  <c r="AD85" i="22"/>
  <c r="AE85" i="22"/>
  <c r="AF85" i="22"/>
  <c r="AG85" i="22"/>
  <c r="AH85" i="22"/>
  <c r="AI85" i="22"/>
  <c r="AJ85" i="22"/>
  <c r="AA86" i="22"/>
  <c r="AB86" i="22"/>
  <c r="AC86" i="22"/>
  <c r="AD86" i="22"/>
  <c r="AE86" i="22"/>
  <c r="AF86" i="22"/>
  <c r="AG86" i="22"/>
  <c r="AH86" i="22"/>
  <c r="AI86" i="22"/>
  <c r="AJ86" i="22"/>
  <c r="AA87" i="22"/>
  <c r="AB87" i="22"/>
  <c r="AC87" i="22"/>
  <c r="AD87" i="22"/>
  <c r="AE87" i="22"/>
  <c r="AF87" i="22"/>
  <c r="AG87" i="22"/>
  <c r="AH87" i="22"/>
  <c r="AI87" i="22"/>
  <c r="AJ87" i="22"/>
  <c r="AA88" i="22"/>
  <c r="AB88" i="22"/>
  <c r="AC88" i="22"/>
  <c r="AD88" i="22"/>
  <c r="AE88" i="22"/>
  <c r="AF88" i="22"/>
  <c r="AG88" i="22"/>
  <c r="AH88" i="22"/>
  <c r="AI88" i="22"/>
  <c r="AJ88" i="22"/>
  <c r="AA89" i="22"/>
  <c r="AB89" i="22"/>
  <c r="AC89" i="22"/>
  <c r="AD89" i="22"/>
  <c r="AE89" i="22"/>
  <c r="AF89" i="22"/>
  <c r="AG89" i="22"/>
  <c r="AH89" i="22"/>
  <c r="AI89" i="22"/>
  <c r="AJ89" i="22"/>
  <c r="AA90" i="22"/>
  <c r="AB90" i="22"/>
  <c r="AC90" i="22"/>
  <c r="AD90" i="22"/>
  <c r="AE90" i="22"/>
  <c r="AF90" i="22"/>
  <c r="AG90" i="22"/>
  <c r="AH90" i="22"/>
  <c r="AI90" i="22"/>
  <c r="AJ90" i="22"/>
  <c r="AA91" i="22"/>
  <c r="AB91" i="22"/>
  <c r="AC91" i="22"/>
  <c r="AD91" i="22"/>
  <c r="AE91" i="22"/>
  <c r="AF91" i="22"/>
  <c r="AG91" i="22"/>
  <c r="AH91" i="22"/>
  <c r="AI91" i="22"/>
  <c r="AJ91" i="22"/>
  <c r="AA62" i="22"/>
  <c r="AB62" i="22"/>
  <c r="AC62" i="22"/>
  <c r="AD62" i="22"/>
  <c r="AE62" i="22"/>
  <c r="AF62" i="22"/>
  <c r="AG62" i="22"/>
  <c r="AH62" i="22"/>
  <c r="AI62" i="22"/>
  <c r="AJ62" i="22"/>
  <c r="AA63" i="22"/>
  <c r="AB63" i="22"/>
  <c r="AC63" i="22"/>
  <c r="AD63" i="22"/>
  <c r="AE63" i="22"/>
  <c r="AF63" i="22"/>
  <c r="AG63" i="22"/>
  <c r="AH63" i="22"/>
  <c r="AI63" i="22"/>
  <c r="AJ63" i="22"/>
  <c r="AA64" i="22"/>
  <c r="AB64" i="22"/>
  <c r="AC64" i="22"/>
  <c r="AD64" i="22"/>
  <c r="AE64" i="22"/>
  <c r="AF64" i="22"/>
  <c r="AG64" i="22"/>
  <c r="AH64" i="22"/>
  <c r="AI64" i="22"/>
  <c r="AJ64" i="22"/>
  <c r="AA65" i="22"/>
  <c r="AB65" i="22"/>
  <c r="AC65" i="22"/>
  <c r="AD65" i="22"/>
  <c r="AE65" i="22"/>
  <c r="AF65" i="22"/>
  <c r="AG65" i="22"/>
  <c r="AH65" i="22"/>
  <c r="AI65" i="22"/>
  <c r="AJ65" i="22"/>
  <c r="AA66" i="22"/>
  <c r="AB66" i="22"/>
  <c r="AC66" i="22"/>
  <c r="AD66" i="22"/>
  <c r="AE66" i="22"/>
  <c r="AF66" i="22"/>
  <c r="AG66" i="22"/>
  <c r="AH66" i="22"/>
  <c r="AI66" i="22"/>
  <c r="AJ66" i="22"/>
  <c r="AA67" i="22"/>
  <c r="AB67" i="22"/>
  <c r="AC67" i="22"/>
  <c r="AD67" i="22"/>
  <c r="AE67" i="22"/>
  <c r="AF67" i="22"/>
  <c r="AG67" i="22"/>
  <c r="AH67" i="22"/>
  <c r="AI67" i="22"/>
  <c r="AJ67" i="22"/>
  <c r="AA68" i="22"/>
  <c r="AB68" i="22"/>
  <c r="AC68" i="22"/>
  <c r="AD68" i="22"/>
  <c r="AE68" i="22"/>
  <c r="AF68" i="22"/>
  <c r="AG68" i="22"/>
  <c r="AH68" i="22"/>
  <c r="AI68" i="22"/>
  <c r="AJ68" i="22"/>
  <c r="AA57" i="22"/>
  <c r="AB57" i="22"/>
  <c r="AC57" i="22"/>
  <c r="AD57" i="22"/>
  <c r="AE57" i="22"/>
  <c r="AF57" i="22"/>
  <c r="AG57" i="22"/>
  <c r="AH57" i="22"/>
  <c r="AI57" i="22"/>
  <c r="AJ57" i="22"/>
  <c r="AA58" i="22"/>
  <c r="AB58" i="22"/>
  <c r="AC58" i="22"/>
  <c r="AD58" i="22"/>
  <c r="AE58" i="22"/>
  <c r="AF58" i="22"/>
  <c r="AG58" i="22"/>
  <c r="AH58" i="22"/>
  <c r="AI58" i="22"/>
  <c r="AJ58" i="22"/>
  <c r="AA59" i="22"/>
  <c r="AB59" i="22"/>
  <c r="AC59" i="22"/>
  <c r="AD59" i="22"/>
  <c r="AE59" i="22"/>
  <c r="AF59" i="22"/>
  <c r="AG59" i="22"/>
  <c r="AH59" i="22"/>
  <c r="AI59" i="22"/>
  <c r="AJ59" i="22"/>
  <c r="AA48" i="22"/>
  <c r="AB48" i="22"/>
  <c r="AC48" i="22"/>
  <c r="AD48" i="22"/>
  <c r="AE48" i="22"/>
  <c r="AF48" i="22"/>
  <c r="AG48" i="22"/>
  <c r="AH48" i="22"/>
  <c r="AI48" i="22"/>
  <c r="AJ48" i="22"/>
  <c r="AA49" i="22"/>
  <c r="AB49" i="22"/>
  <c r="AC49" i="22"/>
  <c r="AD49" i="22"/>
  <c r="AE49" i="22"/>
  <c r="AF49" i="22"/>
  <c r="AG49" i="22"/>
  <c r="AH49" i="22"/>
  <c r="AI49" i="22"/>
  <c r="AJ49" i="22"/>
  <c r="AA43" i="22"/>
  <c r="AB43" i="22"/>
  <c r="AC43" i="22"/>
  <c r="AD43" i="22"/>
  <c r="AE43" i="22"/>
  <c r="AF43" i="22"/>
  <c r="AG43" i="22"/>
  <c r="AH43" i="22"/>
  <c r="AI43" i="22"/>
  <c r="AJ43" i="22"/>
  <c r="AA44" i="22"/>
  <c r="AB44" i="22"/>
  <c r="AC44" i="22"/>
  <c r="AD44" i="22"/>
  <c r="AE44" i="22"/>
  <c r="AF44" i="22"/>
  <c r="AG44" i="22"/>
  <c r="AH44" i="22"/>
  <c r="AI44" i="22"/>
  <c r="AJ44" i="22"/>
  <c r="AA45" i="22"/>
  <c r="AB45" i="22"/>
  <c r="AC45" i="22"/>
  <c r="AD45" i="22"/>
  <c r="AE45" i="22"/>
  <c r="AF45" i="22"/>
  <c r="AG45" i="22"/>
  <c r="AH45" i="22"/>
  <c r="AI45" i="22"/>
  <c r="AJ45" i="22"/>
  <c r="AA27" i="22"/>
  <c r="AB27" i="22"/>
  <c r="AC27" i="22"/>
  <c r="AD27" i="22"/>
  <c r="AE27" i="22"/>
  <c r="AF27" i="22"/>
  <c r="AG27" i="22"/>
  <c r="AH27" i="22"/>
  <c r="AI27" i="22"/>
  <c r="AJ27" i="22"/>
  <c r="AA28" i="22"/>
  <c r="AB28" i="22"/>
  <c r="AC28" i="22"/>
  <c r="AD28" i="22"/>
  <c r="AE28" i="22"/>
  <c r="AF28" i="22"/>
  <c r="AG28" i="22"/>
  <c r="AH28" i="22"/>
  <c r="AI28" i="22"/>
  <c r="AJ28" i="22"/>
  <c r="AA29" i="22"/>
  <c r="AB29" i="22"/>
  <c r="AC29" i="22"/>
  <c r="AD29" i="22"/>
  <c r="AE29" i="22"/>
  <c r="AF29" i="22"/>
  <c r="AG29" i="22"/>
  <c r="AH29" i="22"/>
  <c r="AI29" i="22"/>
  <c r="AJ29" i="22"/>
  <c r="AA30" i="22"/>
  <c r="AB30" i="22"/>
  <c r="AC30" i="22"/>
  <c r="AD30" i="22"/>
  <c r="AE30" i="22"/>
  <c r="AF30" i="22"/>
  <c r="AG30" i="22"/>
  <c r="AH30" i="22"/>
  <c r="AI30" i="22"/>
  <c r="AJ30" i="22"/>
  <c r="AA31" i="22"/>
  <c r="AB31" i="22"/>
  <c r="AC31" i="22"/>
  <c r="AD31" i="22"/>
  <c r="AE31" i="22"/>
  <c r="AF31" i="22"/>
  <c r="AG31" i="22"/>
  <c r="AH31" i="22"/>
  <c r="AI31" i="22"/>
  <c r="AJ31" i="22"/>
  <c r="AA32" i="22"/>
  <c r="AB32" i="22"/>
  <c r="AC32" i="22"/>
  <c r="AD32" i="22"/>
  <c r="AE32" i="22"/>
  <c r="AF32" i="22"/>
  <c r="AG32" i="22"/>
  <c r="AH32" i="22"/>
  <c r="AI32" i="22"/>
  <c r="AJ32" i="22"/>
  <c r="AA33" i="22"/>
  <c r="AB33" i="22"/>
  <c r="AC33" i="22"/>
  <c r="AD33" i="22"/>
  <c r="AE33" i="22"/>
  <c r="AF33" i="22"/>
  <c r="AG33" i="22"/>
  <c r="AH33" i="22"/>
  <c r="AI33" i="22"/>
  <c r="AJ33" i="22"/>
  <c r="AA34" i="22"/>
  <c r="AB34" i="22"/>
  <c r="AC34" i="22"/>
  <c r="AD34" i="22"/>
  <c r="AE34" i="22"/>
  <c r="AF34" i="22"/>
  <c r="AG34" i="22"/>
  <c r="AH34" i="22"/>
  <c r="AI34" i="22"/>
  <c r="AJ34" i="22"/>
  <c r="AA35" i="22"/>
  <c r="AB35" i="22"/>
  <c r="AC35" i="22"/>
  <c r="AD35" i="22"/>
  <c r="AE35" i="22"/>
  <c r="AF35" i="22"/>
  <c r="AG35" i="22"/>
  <c r="AH35" i="22"/>
  <c r="AI35" i="22"/>
  <c r="AJ35" i="22"/>
  <c r="AB13" i="22"/>
  <c r="AC13" i="22"/>
  <c r="AD13" i="22"/>
  <c r="AE13" i="22"/>
  <c r="AF13" i="22"/>
  <c r="AG13" i="22"/>
  <c r="AH13" i="22"/>
  <c r="AI13" i="22"/>
  <c r="AJ13" i="22"/>
  <c r="AB14" i="22"/>
  <c r="AC14" i="22"/>
  <c r="AD14" i="22"/>
  <c r="AE14" i="22"/>
  <c r="AF14" i="22"/>
  <c r="AG14" i="22"/>
  <c r="AH14" i="22"/>
  <c r="AI14" i="22"/>
  <c r="AJ14" i="22"/>
  <c r="AB15" i="22"/>
  <c r="AC15" i="22"/>
  <c r="AD15" i="22"/>
  <c r="AE15" i="22"/>
  <c r="AF15" i="22"/>
  <c r="AG15" i="22"/>
  <c r="AH15" i="22"/>
  <c r="AI15" i="22"/>
  <c r="AJ15" i="22"/>
  <c r="AB16" i="22"/>
  <c r="AC16" i="22"/>
  <c r="AD16" i="22"/>
  <c r="AE16" i="22"/>
  <c r="AF16" i="22"/>
  <c r="AG16" i="22"/>
  <c r="AH16" i="22"/>
  <c r="AI16" i="22"/>
  <c r="AJ16" i="22"/>
  <c r="AB17" i="22"/>
  <c r="AC17" i="22"/>
  <c r="AD17" i="22"/>
  <c r="AE17" i="22"/>
  <c r="AF17" i="22"/>
  <c r="AG17" i="22"/>
  <c r="AH17" i="22"/>
  <c r="AI17" i="22"/>
  <c r="AJ17" i="22"/>
  <c r="AB18" i="22"/>
  <c r="AC18" i="22"/>
  <c r="AD18" i="22"/>
  <c r="AE18" i="22"/>
  <c r="AF18" i="22"/>
  <c r="AG18" i="22"/>
  <c r="AH18" i="22"/>
  <c r="AI18" i="22"/>
  <c r="AJ18" i="22"/>
  <c r="AB19" i="22"/>
  <c r="AC19" i="22"/>
  <c r="AD19" i="22"/>
  <c r="AE19" i="22"/>
  <c r="AF19" i="22"/>
  <c r="AG19" i="22"/>
  <c r="AH19" i="22"/>
  <c r="AI19" i="22"/>
  <c r="AJ19" i="22"/>
  <c r="AB20" i="22"/>
  <c r="AC20" i="22"/>
  <c r="AD20" i="22"/>
  <c r="AE20" i="22"/>
  <c r="AF20" i="22"/>
  <c r="AG20" i="22"/>
  <c r="AH20" i="22"/>
  <c r="AI20" i="22"/>
  <c r="AJ20" i="22"/>
  <c r="AB21" i="22"/>
  <c r="AC21" i="22"/>
  <c r="AD21" i="22"/>
  <c r="AE21" i="22"/>
  <c r="AF21" i="22"/>
  <c r="AG21" i="22"/>
  <c r="AH21" i="22"/>
  <c r="AI21" i="22"/>
  <c r="AJ21" i="22"/>
  <c r="AB22" i="22"/>
  <c r="AC22" i="22"/>
  <c r="AD22" i="22"/>
  <c r="AE22" i="22"/>
  <c r="AF22" i="22"/>
  <c r="AG22" i="22"/>
  <c r="AH22" i="22"/>
  <c r="AI22" i="22"/>
  <c r="AJ22" i="22"/>
  <c r="AB23" i="22"/>
  <c r="AC23" i="22"/>
  <c r="AD23" i="22"/>
  <c r="AE23" i="22"/>
  <c r="AF23" i="22"/>
  <c r="AG23" i="22"/>
  <c r="AH23" i="22"/>
  <c r="AI23" i="22"/>
  <c r="AJ23" i="22"/>
  <c r="AB24" i="22"/>
  <c r="AC24" i="22"/>
  <c r="AD24" i="22"/>
  <c r="AE24" i="22"/>
  <c r="AF24" i="22"/>
  <c r="AG24" i="22"/>
  <c r="AH24" i="22"/>
  <c r="AI24" i="22"/>
  <c r="AJ24" i="22"/>
  <c r="AA13" i="22"/>
  <c r="AA14" i="22"/>
  <c r="AA15" i="22"/>
  <c r="AA16" i="22"/>
  <c r="AA17" i="22"/>
  <c r="AA18" i="22"/>
  <c r="AA19" i="22"/>
  <c r="AA20" i="22"/>
  <c r="AA21" i="22"/>
  <c r="AA22" i="22"/>
  <c r="AA23" i="22"/>
  <c r="AA24" i="22"/>
  <c r="Z97" i="22"/>
  <c r="Z98" i="22"/>
  <c r="Z99" i="22"/>
  <c r="Z100" i="22"/>
  <c r="Z101" i="22"/>
  <c r="Z102" i="22"/>
  <c r="Z103" i="22"/>
  <c r="Z104" i="22"/>
  <c r="Z105" i="22"/>
  <c r="Z106" i="22"/>
  <c r="Z107" i="22"/>
  <c r="Z108" i="22"/>
  <c r="Z109" i="22"/>
  <c r="Z110" i="22"/>
  <c r="Z96" i="22"/>
  <c r="Z82" i="22"/>
  <c r="Z83" i="22"/>
  <c r="Z84" i="22"/>
  <c r="Z85" i="22"/>
  <c r="Z86" i="22"/>
  <c r="Z87" i="22"/>
  <c r="Z88" i="22"/>
  <c r="Z89" i="22"/>
  <c r="Z90" i="22"/>
  <c r="Z91" i="22"/>
  <c r="Z81" i="22"/>
  <c r="Z63" i="22"/>
  <c r="Z64" i="22"/>
  <c r="Z65" i="22"/>
  <c r="Z66" i="22"/>
  <c r="Z67" i="22"/>
  <c r="Z68" i="22"/>
  <c r="Z62" i="22"/>
  <c r="Z58" i="22"/>
  <c r="Z59" i="22"/>
  <c r="Z57" i="22"/>
  <c r="Z49" i="22"/>
  <c r="Z48" i="22"/>
  <c r="Z44" i="22"/>
  <c r="Z45" i="22"/>
  <c r="Z43" i="22"/>
  <c r="Z28" i="22"/>
  <c r="Z29" i="22"/>
  <c r="Z30" i="22"/>
  <c r="Z31" i="22"/>
  <c r="Z32" i="22"/>
  <c r="Z33" i="22"/>
  <c r="Z34" i="22"/>
  <c r="Z35" i="22"/>
  <c r="Z27" i="22"/>
  <c r="Z14" i="22"/>
  <c r="Z15" i="22"/>
  <c r="Z16" i="22"/>
  <c r="Z17" i="22"/>
  <c r="Z18" i="22"/>
  <c r="Z19" i="22"/>
  <c r="Z20" i="22"/>
  <c r="Z21" i="22"/>
  <c r="Z22" i="22"/>
  <c r="Z23" i="22"/>
  <c r="Z24" i="22"/>
  <c r="Z13" i="22"/>
  <c r="AR50" i="22" l="1"/>
  <c r="AS46" i="22"/>
  <c r="AV50" i="22"/>
  <c r="AO46" i="22"/>
  <c r="AQ50" i="22"/>
  <c r="AP50" i="22"/>
  <c r="V98" i="22"/>
  <c r="Y98" i="22" s="1"/>
  <c r="V99" i="22"/>
  <c r="Y99" i="22" s="1"/>
  <c r="V100" i="22"/>
  <c r="Y100" i="22" s="1"/>
  <c r="V101" i="22"/>
  <c r="Y101" i="22" s="1"/>
  <c r="V102" i="22"/>
  <c r="Y102" i="22" s="1"/>
  <c r="V103" i="22"/>
  <c r="Y103" i="22" s="1"/>
  <c r="V104" i="22"/>
  <c r="Y104" i="22" s="1"/>
  <c r="V105" i="22"/>
  <c r="Y105" i="22" s="1"/>
  <c r="V106" i="22"/>
  <c r="Y106" i="22" s="1"/>
  <c r="V107" i="22"/>
  <c r="Y107" i="22" s="1"/>
  <c r="V108" i="22"/>
  <c r="Y108" i="22" s="1"/>
  <c r="V109" i="22"/>
  <c r="Y109" i="22" s="1"/>
  <c r="V110" i="22"/>
  <c r="Y110" i="22" s="1"/>
  <c r="V97" i="22"/>
  <c r="Y97" i="22" s="1"/>
  <c r="Y111" i="22" s="1"/>
  <c r="V96" i="22"/>
  <c r="Y96" i="22" s="1"/>
  <c r="V84" i="22"/>
  <c r="Y84" i="22" s="1"/>
  <c r="V85" i="22"/>
  <c r="Y85" i="22" s="1"/>
  <c r="V86" i="22"/>
  <c r="Y86" i="22" s="1"/>
  <c r="V87" i="22"/>
  <c r="Y87" i="22" s="1"/>
  <c r="V88" i="22"/>
  <c r="Y88" i="22" s="1"/>
  <c r="V89" i="22"/>
  <c r="Y89" i="22" s="1"/>
  <c r="V90" i="22"/>
  <c r="Y90" i="22" s="1"/>
  <c r="V91" i="22"/>
  <c r="Y91" i="22" s="1"/>
  <c r="V82" i="22"/>
  <c r="Y82" i="22" s="1"/>
  <c r="V83" i="22"/>
  <c r="Y83" i="22" s="1"/>
  <c r="V81" i="22"/>
  <c r="Y81" i="22" s="1"/>
  <c r="Y92" i="22" s="1"/>
  <c r="V63" i="22"/>
  <c r="Y63" i="22" s="1"/>
  <c r="V64" i="22"/>
  <c r="Y64" i="22" s="1"/>
  <c r="V65" i="22"/>
  <c r="Y65" i="22" s="1"/>
  <c r="V66" i="22"/>
  <c r="Y66" i="22" s="1"/>
  <c r="V67" i="22"/>
  <c r="Y67" i="22" s="1"/>
  <c r="V68" i="22"/>
  <c r="Y68" i="22" s="1"/>
  <c r="V62" i="22"/>
  <c r="Y62" i="22" s="1"/>
  <c r="Y69" i="22" s="1"/>
  <c r="V59" i="22"/>
  <c r="Y59" i="22" s="1"/>
  <c r="V58" i="22"/>
  <c r="Y58" i="22" s="1"/>
  <c r="V57" i="22"/>
  <c r="Y57" i="22" s="1"/>
  <c r="V49" i="22"/>
  <c r="Y49" i="22" s="1"/>
  <c r="V48" i="22"/>
  <c r="Y48" i="22" s="1"/>
  <c r="Y50" i="22" s="1"/>
  <c r="V44" i="22"/>
  <c r="Y44" i="22" s="1"/>
  <c r="V45" i="22"/>
  <c r="Y45" i="22" s="1"/>
  <c r="V43" i="22"/>
  <c r="Y43" i="22" s="1"/>
  <c r="V28" i="22"/>
  <c r="Y28" i="22" s="1"/>
  <c r="V29" i="22"/>
  <c r="Y29" i="22" s="1"/>
  <c r="V30" i="22"/>
  <c r="Y30" i="22" s="1"/>
  <c r="V31" i="22"/>
  <c r="Y31" i="22" s="1"/>
  <c r="V32" i="22"/>
  <c r="Y32" i="22" s="1"/>
  <c r="V33" i="22"/>
  <c r="Y33" i="22" s="1"/>
  <c r="V34" i="22"/>
  <c r="Y34" i="22" s="1"/>
  <c r="V35" i="22"/>
  <c r="Y35" i="22" s="1"/>
  <c r="V27" i="22"/>
  <c r="Y27" i="22" s="1"/>
  <c r="Y36" i="22" s="1"/>
  <c r="V14" i="22"/>
  <c r="Y14" i="22" s="1"/>
  <c r="V15" i="22"/>
  <c r="Y15" i="22" s="1"/>
  <c r="V16" i="22"/>
  <c r="Y16" i="22" s="1"/>
  <c r="V17" i="22"/>
  <c r="Y17" i="22" s="1"/>
  <c r="V18" i="22"/>
  <c r="Y18" i="22" s="1"/>
  <c r="V19" i="22"/>
  <c r="Y19" i="22" s="1"/>
  <c r="V20" i="22"/>
  <c r="Y20" i="22" s="1"/>
  <c r="V21" i="22"/>
  <c r="Y21" i="22" s="1"/>
  <c r="V22" i="22"/>
  <c r="Y22" i="22" s="1"/>
  <c r="V23" i="22"/>
  <c r="Y23" i="22" s="1"/>
  <c r="V24" i="22"/>
  <c r="Y24" i="22" s="1"/>
  <c r="V13" i="22"/>
  <c r="Y13" i="22" s="1"/>
  <c r="Y25" i="22" s="1"/>
  <c r="Y46" i="22" l="1"/>
  <c r="Y52" i="22" s="1"/>
  <c r="Y60" i="22"/>
  <c r="Y71" i="22" s="1"/>
  <c r="Y38" i="22"/>
  <c r="AK46" i="22"/>
  <c r="AU46" i="22"/>
  <c r="AU69" i="22"/>
  <c r="AU111" i="22"/>
  <c r="AM60" i="22"/>
  <c r="AM111" i="22"/>
  <c r="AK69" i="22"/>
  <c r="AP25" i="22"/>
  <c r="AP36" i="22"/>
  <c r="AP92" i="22"/>
  <c r="AT25" i="22"/>
  <c r="AT36" i="22"/>
  <c r="AT50" i="22"/>
  <c r="AQ25" i="22"/>
  <c r="AO69" i="22"/>
  <c r="AV25" i="22"/>
  <c r="AS69" i="22"/>
  <c r="AR25" i="22"/>
  <c r="AR36" i="22"/>
  <c r="AR92" i="22"/>
  <c r="AM50" i="22"/>
  <c r="AM92" i="22"/>
  <c r="AT92" i="22"/>
  <c r="AK25" i="22"/>
  <c r="AK36" i="22"/>
  <c r="AK50" i="22"/>
  <c r="AK92" i="22"/>
  <c r="AP46" i="22"/>
  <c r="AP52" i="22" s="1"/>
  <c r="AP69" i="22"/>
  <c r="AW25" i="22"/>
  <c r="AW36" i="22"/>
  <c r="AW50" i="22"/>
  <c r="AW92" i="22"/>
  <c r="AT46" i="22"/>
  <c r="AT69" i="22"/>
  <c r="AT111" i="22"/>
  <c r="AO25" i="22"/>
  <c r="AO36" i="22"/>
  <c r="AO50" i="22"/>
  <c r="AO52" i="22" s="1"/>
  <c r="AO92" i="22"/>
  <c r="AS25" i="22"/>
  <c r="AS36" i="22"/>
  <c r="AS50" i="22"/>
  <c r="AS52" i="22" s="1"/>
  <c r="AS92" i="22"/>
  <c r="AR46" i="22"/>
  <c r="AR52" i="22" s="1"/>
  <c r="AR69" i="22"/>
  <c r="AN25" i="22"/>
  <c r="AN36" i="22"/>
  <c r="AN50" i="22"/>
  <c r="AN92" i="22"/>
  <c r="AM46" i="22"/>
  <c r="AM52" i="22" s="1"/>
  <c r="AM69" i="22"/>
  <c r="V111" i="22"/>
  <c r="AP111" i="22"/>
  <c r="AW46" i="22"/>
  <c r="AW69" i="22"/>
  <c r="AQ111" i="22"/>
  <c r="AV111" i="22"/>
  <c r="AR111" i="22"/>
  <c r="AN46" i="22"/>
  <c r="AN69" i="22"/>
  <c r="AM25" i="22"/>
  <c r="AM36" i="22"/>
  <c r="AK60" i="22"/>
  <c r="AK111" i="22"/>
  <c r="AW111" i="22"/>
  <c r="AU25" i="22"/>
  <c r="AU36" i="22"/>
  <c r="AU50" i="22"/>
  <c r="AU52" i="22" s="1"/>
  <c r="AU92" i="22"/>
  <c r="AQ36" i="22"/>
  <c r="AQ46" i="22"/>
  <c r="AQ52" i="22" s="1"/>
  <c r="AQ69" i="22"/>
  <c r="AQ92" i="22"/>
  <c r="AO111" i="22"/>
  <c r="AV36" i="22"/>
  <c r="AV46" i="22"/>
  <c r="AV52" i="22" s="1"/>
  <c r="AV69" i="22"/>
  <c r="AV92" i="22"/>
  <c r="AS111" i="22"/>
  <c r="AN111" i="22"/>
  <c r="A110" i="22"/>
  <c r="A96" i="22"/>
  <c r="A97" i="22"/>
  <c r="A98" i="22"/>
  <c r="A99" i="22"/>
  <c r="A100" i="22"/>
  <c r="A101" i="22"/>
  <c r="A102" i="22"/>
  <c r="A103" i="22"/>
  <c r="A104" i="22"/>
  <c r="A105" i="22"/>
  <c r="A106" i="22"/>
  <c r="A107" i="22"/>
  <c r="A108" i="22"/>
  <c r="A109" i="22"/>
  <c r="A82" i="22"/>
  <c r="A83" i="22"/>
  <c r="A84" i="22"/>
  <c r="A85" i="22"/>
  <c r="A86" i="22"/>
  <c r="A87" i="22"/>
  <c r="A88" i="22"/>
  <c r="A89" i="22"/>
  <c r="A90" i="22"/>
  <c r="A91" i="22"/>
  <c r="A63" i="22"/>
  <c r="A64" i="22"/>
  <c r="A65" i="22"/>
  <c r="A66" i="22"/>
  <c r="A67" i="22"/>
  <c r="A68" i="22"/>
  <c r="A81" i="22"/>
  <c r="A58" i="22"/>
  <c r="A59" i="22"/>
  <c r="A62" i="22"/>
  <c r="A49" i="22"/>
  <c r="A57" i="22"/>
  <c r="A44" i="22"/>
  <c r="A45" i="22"/>
  <c r="A48" i="22"/>
  <c r="A43" i="22"/>
  <c r="A14" i="22"/>
  <c r="A15" i="22"/>
  <c r="A16" i="22"/>
  <c r="A17" i="22"/>
  <c r="A18" i="22"/>
  <c r="A19" i="22"/>
  <c r="A20" i="22"/>
  <c r="A21" i="22"/>
  <c r="A22" i="22"/>
  <c r="A23" i="22"/>
  <c r="A24" i="22"/>
  <c r="A27" i="22"/>
  <c r="A28" i="22"/>
  <c r="A29" i="22"/>
  <c r="A30" i="22"/>
  <c r="A31" i="22"/>
  <c r="A32" i="22"/>
  <c r="A33" i="22"/>
  <c r="A34" i="22"/>
  <c r="A35" i="22"/>
  <c r="A13" i="22"/>
  <c r="Y74" i="22" l="1"/>
  <c r="AR38" i="22"/>
  <c r="Y77" i="22"/>
  <c r="Y114" i="22" s="1"/>
  <c r="Y119" i="22" s="1"/>
  <c r="AP71" i="22"/>
  <c r="AP74" i="22" s="1"/>
  <c r="AM71" i="22"/>
  <c r="AM74" i="22" s="1"/>
  <c r="AK52" i="22"/>
  <c r="AT38" i="22"/>
  <c r="AO71" i="22"/>
  <c r="AO74" i="22" s="1"/>
  <c r="AN52" i="22"/>
  <c r="AK71" i="22"/>
  <c r="AK74" i="22" s="1"/>
  <c r="AV38" i="22"/>
  <c r="AU71" i="22"/>
  <c r="AU74" i="22" s="1"/>
  <c r="AW52" i="22"/>
  <c r="AT52" i="22"/>
  <c r="AP38" i="22"/>
  <c r="AQ38" i="22"/>
  <c r="AU38" i="22"/>
  <c r="AK38" i="22"/>
  <c r="AS71" i="22"/>
  <c r="AS74" i="22" s="1"/>
  <c r="AW71" i="22"/>
  <c r="AT71" i="22"/>
  <c r="AV71" i="22"/>
  <c r="AV74" i="22" s="1"/>
  <c r="AS38" i="22"/>
  <c r="AN71" i="22"/>
  <c r="AM38" i="22"/>
  <c r="AN38" i="22"/>
  <c r="AQ71" i="22"/>
  <c r="AQ74" i="22" s="1"/>
  <c r="AQ77" i="22" s="1"/>
  <c r="AQ114" i="22" s="1"/>
  <c r="AQ119" i="22" s="1"/>
  <c r="AR71" i="22"/>
  <c r="AR74" i="22" s="1"/>
  <c r="AO38" i="22"/>
  <c r="AW38" i="22"/>
  <c r="U110" i="22"/>
  <c r="T110" i="22"/>
  <c r="S110" i="22"/>
  <c r="Q110" i="22"/>
  <c r="P110" i="22"/>
  <c r="O110" i="22"/>
  <c r="N110" i="22"/>
  <c r="M110" i="22"/>
  <c r="L110" i="22"/>
  <c r="K110" i="22"/>
  <c r="J110" i="22"/>
  <c r="I110" i="22"/>
  <c r="H110" i="22"/>
  <c r="B110" i="22"/>
  <c r="U109" i="22"/>
  <c r="T109" i="22"/>
  <c r="S109" i="22"/>
  <c r="Q109" i="22"/>
  <c r="P109" i="22"/>
  <c r="O109" i="22"/>
  <c r="N109" i="22"/>
  <c r="M109" i="22"/>
  <c r="L109" i="22"/>
  <c r="K109" i="22"/>
  <c r="J109" i="22"/>
  <c r="I109" i="22"/>
  <c r="H109" i="22"/>
  <c r="B109" i="22"/>
  <c r="U108" i="22"/>
  <c r="T108" i="22"/>
  <c r="S108" i="22"/>
  <c r="Q108" i="22"/>
  <c r="P108" i="22"/>
  <c r="O108" i="22"/>
  <c r="N108" i="22"/>
  <c r="M108" i="22"/>
  <c r="L108" i="22"/>
  <c r="K108" i="22"/>
  <c r="J108" i="22"/>
  <c r="I108" i="22"/>
  <c r="H108" i="22"/>
  <c r="B108" i="22"/>
  <c r="U107" i="22"/>
  <c r="T107" i="22"/>
  <c r="S107" i="22"/>
  <c r="Q107" i="22"/>
  <c r="P107" i="22"/>
  <c r="O107" i="22"/>
  <c r="N107" i="22"/>
  <c r="M107" i="22"/>
  <c r="L107" i="22"/>
  <c r="K107" i="22"/>
  <c r="J107" i="22"/>
  <c r="I107" i="22"/>
  <c r="H107" i="22"/>
  <c r="B107" i="22"/>
  <c r="U106" i="22"/>
  <c r="T106" i="22"/>
  <c r="S106" i="22"/>
  <c r="Q106" i="22"/>
  <c r="P106" i="22"/>
  <c r="O106" i="22"/>
  <c r="N106" i="22"/>
  <c r="M106" i="22"/>
  <c r="L106" i="22"/>
  <c r="K106" i="22"/>
  <c r="J106" i="22"/>
  <c r="I106" i="22"/>
  <c r="H106" i="22"/>
  <c r="B106" i="22"/>
  <c r="U105" i="22"/>
  <c r="T105" i="22"/>
  <c r="S105" i="22"/>
  <c r="Q105" i="22"/>
  <c r="P105" i="22"/>
  <c r="O105" i="22"/>
  <c r="N105" i="22"/>
  <c r="M105" i="22"/>
  <c r="L105" i="22"/>
  <c r="K105" i="22"/>
  <c r="J105" i="22"/>
  <c r="I105" i="22"/>
  <c r="H105" i="22"/>
  <c r="B105" i="22"/>
  <c r="U104" i="22"/>
  <c r="T104" i="22"/>
  <c r="S104" i="22"/>
  <c r="Q104" i="22"/>
  <c r="P104" i="22"/>
  <c r="O104" i="22"/>
  <c r="N104" i="22"/>
  <c r="M104" i="22"/>
  <c r="L104" i="22"/>
  <c r="K104" i="22"/>
  <c r="J104" i="22"/>
  <c r="I104" i="22"/>
  <c r="H104" i="22"/>
  <c r="B104" i="22"/>
  <c r="U103" i="22"/>
  <c r="T103" i="22"/>
  <c r="S103" i="22"/>
  <c r="Q103" i="22"/>
  <c r="P103" i="22"/>
  <c r="O103" i="22"/>
  <c r="N103" i="22"/>
  <c r="M103" i="22"/>
  <c r="L103" i="22"/>
  <c r="K103" i="22"/>
  <c r="J103" i="22"/>
  <c r="I103" i="22"/>
  <c r="H103" i="22"/>
  <c r="B103" i="22"/>
  <c r="U102" i="22"/>
  <c r="T102" i="22"/>
  <c r="S102" i="22"/>
  <c r="Q102" i="22"/>
  <c r="P102" i="22"/>
  <c r="O102" i="22"/>
  <c r="N102" i="22"/>
  <c r="M102" i="22"/>
  <c r="L102" i="22"/>
  <c r="K102" i="22"/>
  <c r="J102" i="22"/>
  <c r="I102" i="22"/>
  <c r="H102" i="22"/>
  <c r="B102" i="22"/>
  <c r="U101" i="22"/>
  <c r="T101" i="22"/>
  <c r="S101" i="22"/>
  <c r="Q101" i="22"/>
  <c r="P101" i="22"/>
  <c r="O101" i="22"/>
  <c r="N101" i="22"/>
  <c r="M101" i="22"/>
  <c r="L101" i="22"/>
  <c r="K101" i="22"/>
  <c r="J101" i="22"/>
  <c r="I101" i="22"/>
  <c r="H101" i="22"/>
  <c r="B101" i="22"/>
  <c r="U100" i="22"/>
  <c r="T100" i="22"/>
  <c r="S100" i="22"/>
  <c r="Q100" i="22"/>
  <c r="P100" i="22"/>
  <c r="O100" i="22"/>
  <c r="N100" i="22"/>
  <c r="M100" i="22"/>
  <c r="L100" i="22"/>
  <c r="K100" i="22"/>
  <c r="J100" i="22"/>
  <c r="I100" i="22"/>
  <c r="H100" i="22"/>
  <c r="B100" i="22"/>
  <c r="U99" i="22"/>
  <c r="T99" i="22"/>
  <c r="S99" i="22"/>
  <c r="Q99" i="22"/>
  <c r="P99" i="22"/>
  <c r="O99" i="22"/>
  <c r="N99" i="22"/>
  <c r="M99" i="22"/>
  <c r="L99" i="22"/>
  <c r="K99" i="22"/>
  <c r="J99" i="22"/>
  <c r="I99" i="22"/>
  <c r="H99" i="22"/>
  <c r="B99" i="22"/>
  <c r="U98" i="22"/>
  <c r="T98" i="22"/>
  <c r="S98" i="22"/>
  <c r="Q98" i="22"/>
  <c r="P98" i="22"/>
  <c r="O98" i="22"/>
  <c r="N98" i="22"/>
  <c r="M98" i="22"/>
  <c r="L98" i="22"/>
  <c r="K98" i="22"/>
  <c r="J98" i="22"/>
  <c r="I98" i="22"/>
  <c r="H98" i="22"/>
  <c r="B98" i="22"/>
  <c r="U97" i="22"/>
  <c r="T97" i="22"/>
  <c r="S97" i="22"/>
  <c r="Q97" i="22"/>
  <c r="P97" i="22"/>
  <c r="O97" i="22"/>
  <c r="N97" i="22"/>
  <c r="M97" i="22"/>
  <c r="L97" i="22"/>
  <c r="K97" i="22"/>
  <c r="J97" i="22"/>
  <c r="I97" i="22"/>
  <c r="H97" i="22"/>
  <c r="B97" i="22"/>
  <c r="U96" i="22"/>
  <c r="T96" i="22"/>
  <c r="S96" i="22"/>
  <c r="Q96" i="22"/>
  <c r="P96" i="22"/>
  <c r="O96" i="22"/>
  <c r="N96" i="22"/>
  <c r="M96" i="22"/>
  <c r="L96" i="22"/>
  <c r="K96" i="22"/>
  <c r="J96" i="22"/>
  <c r="I96" i="22"/>
  <c r="H96" i="22"/>
  <c r="B96" i="22"/>
  <c r="U91" i="22"/>
  <c r="T91" i="22"/>
  <c r="S91" i="22"/>
  <c r="Q91" i="22"/>
  <c r="P91" i="22"/>
  <c r="O91" i="22"/>
  <c r="N91" i="22"/>
  <c r="M91" i="22"/>
  <c r="L91" i="22"/>
  <c r="K91" i="22"/>
  <c r="J91" i="22"/>
  <c r="I91" i="22"/>
  <c r="H91" i="22"/>
  <c r="B91" i="22"/>
  <c r="U90" i="22"/>
  <c r="T90" i="22"/>
  <c r="S90" i="22"/>
  <c r="Q90" i="22"/>
  <c r="P90" i="22"/>
  <c r="O90" i="22"/>
  <c r="N90" i="22"/>
  <c r="M90" i="22"/>
  <c r="L90" i="22"/>
  <c r="K90" i="22"/>
  <c r="J90" i="22"/>
  <c r="I90" i="22"/>
  <c r="H90" i="22"/>
  <c r="B90" i="22"/>
  <c r="U89" i="22"/>
  <c r="T89" i="22"/>
  <c r="S89" i="22"/>
  <c r="Q89" i="22"/>
  <c r="P89" i="22"/>
  <c r="O89" i="22"/>
  <c r="N89" i="22"/>
  <c r="M89" i="22"/>
  <c r="L89" i="22"/>
  <c r="K89" i="22"/>
  <c r="J89" i="22"/>
  <c r="I89" i="22"/>
  <c r="H89" i="22"/>
  <c r="B89" i="22"/>
  <c r="U88" i="22"/>
  <c r="T88" i="22"/>
  <c r="S88" i="22"/>
  <c r="Q88" i="22"/>
  <c r="P88" i="22"/>
  <c r="O88" i="22"/>
  <c r="N88" i="22"/>
  <c r="M88" i="22"/>
  <c r="L88" i="22"/>
  <c r="K88" i="22"/>
  <c r="J88" i="22"/>
  <c r="I88" i="22"/>
  <c r="H88" i="22"/>
  <c r="B88" i="22"/>
  <c r="U87" i="22"/>
  <c r="T87" i="22"/>
  <c r="S87" i="22"/>
  <c r="Q87" i="22"/>
  <c r="P87" i="22"/>
  <c r="O87" i="22"/>
  <c r="N87" i="22"/>
  <c r="M87" i="22"/>
  <c r="L87" i="22"/>
  <c r="K87" i="22"/>
  <c r="J87" i="22"/>
  <c r="I87" i="22"/>
  <c r="H87" i="22"/>
  <c r="B87" i="22"/>
  <c r="U86" i="22"/>
  <c r="T86" i="22"/>
  <c r="S86" i="22"/>
  <c r="Q86" i="22"/>
  <c r="P86" i="22"/>
  <c r="O86" i="22"/>
  <c r="N86" i="22"/>
  <c r="M86" i="22"/>
  <c r="L86" i="22"/>
  <c r="K86" i="22"/>
  <c r="J86" i="22"/>
  <c r="I86" i="22"/>
  <c r="H86" i="22"/>
  <c r="B86" i="22"/>
  <c r="U85" i="22"/>
  <c r="T85" i="22"/>
  <c r="S85" i="22"/>
  <c r="Q85" i="22"/>
  <c r="P85" i="22"/>
  <c r="O85" i="22"/>
  <c r="N85" i="22"/>
  <c r="M85" i="22"/>
  <c r="L85" i="22"/>
  <c r="K85" i="22"/>
  <c r="J85" i="22"/>
  <c r="I85" i="22"/>
  <c r="H85" i="22"/>
  <c r="B85" i="22"/>
  <c r="U84" i="22"/>
  <c r="T84" i="22"/>
  <c r="S84" i="22"/>
  <c r="Q84" i="22"/>
  <c r="P84" i="22"/>
  <c r="O84" i="22"/>
  <c r="N84" i="22"/>
  <c r="M84" i="22"/>
  <c r="L84" i="22"/>
  <c r="K84" i="22"/>
  <c r="J84" i="22"/>
  <c r="I84" i="22"/>
  <c r="H84" i="22"/>
  <c r="B84" i="22"/>
  <c r="U83" i="22"/>
  <c r="T83" i="22"/>
  <c r="S83" i="22"/>
  <c r="Q83" i="22"/>
  <c r="P83" i="22"/>
  <c r="O83" i="22"/>
  <c r="N83" i="22"/>
  <c r="M83" i="22"/>
  <c r="L83" i="22"/>
  <c r="K83" i="22"/>
  <c r="J83" i="22"/>
  <c r="I83" i="22"/>
  <c r="H83" i="22"/>
  <c r="B83" i="22"/>
  <c r="U82" i="22"/>
  <c r="T82" i="22"/>
  <c r="S82" i="22"/>
  <c r="Q82" i="22"/>
  <c r="P82" i="22"/>
  <c r="O82" i="22"/>
  <c r="N82" i="22"/>
  <c r="M82" i="22"/>
  <c r="L82" i="22"/>
  <c r="K82" i="22"/>
  <c r="J82" i="22"/>
  <c r="I82" i="22"/>
  <c r="H82" i="22"/>
  <c r="B82" i="22"/>
  <c r="U81" i="22"/>
  <c r="T81" i="22"/>
  <c r="S81" i="22"/>
  <c r="Q81" i="22"/>
  <c r="P81" i="22"/>
  <c r="O81" i="22"/>
  <c r="N81" i="22"/>
  <c r="M81" i="22"/>
  <c r="L81" i="22"/>
  <c r="K81" i="22"/>
  <c r="J81" i="22"/>
  <c r="I81" i="22"/>
  <c r="H81" i="22"/>
  <c r="B81" i="22"/>
  <c r="U68" i="22"/>
  <c r="T68" i="22"/>
  <c r="S68" i="22"/>
  <c r="Q68" i="22"/>
  <c r="P68" i="22"/>
  <c r="O68" i="22"/>
  <c r="N68" i="22"/>
  <c r="M68" i="22"/>
  <c r="L68" i="22"/>
  <c r="K68" i="22"/>
  <c r="J68" i="22"/>
  <c r="I68" i="22"/>
  <c r="H68" i="22"/>
  <c r="B68" i="22"/>
  <c r="U67" i="22"/>
  <c r="T67" i="22"/>
  <c r="S67" i="22"/>
  <c r="Q67" i="22"/>
  <c r="P67" i="22"/>
  <c r="O67" i="22"/>
  <c r="N67" i="22"/>
  <c r="M67" i="22"/>
  <c r="L67" i="22"/>
  <c r="K67" i="22"/>
  <c r="J67" i="22"/>
  <c r="I67" i="22"/>
  <c r="H67" i="22"/>
  <c r="B67" i="22"/>
  <c r="U66" i="22"/>
  <c r="T66" i="22"/>
  <c r="S66" i="22"/>
  <c r="Q66" i="22"/>
  <c r="P66" i="22"/>
  <c r="O66" i="22"/>
  <c r="N66" i="22"/>
  <c r="M66" i="22"/>
  <c r="L66" i="22"/>
  <c r="K66" i="22"/>
  <c r="J66" i="22"/>
  <c r="I66" i="22"/>
  <c r="H66" i="22"/>
  <c r="B66" i="22"/>
  <c r="U65" i="22"/>
  <c r="T65" i="22"/>
  <c r="S65" i="22"/>
  <c r="Q65" i="22"/>
  <c r="P65" i="22"/>
  <c r="O65" i="22"/>
  <c r="N65" i="22"/>
  <c r="M65" i="22"/>
  <c r="L65" i="22"/>
  <c r="K65" i="22"/>
  <c r="J65" i="22"/>
  <c r="I65" i="22"/>
  <c r="H65" i="22"/>
  <c r="B65" i="22"/>
  <c r="U64" i="22"/>
  <c r="T64" i="22"/>
  <c r="S64" i="22"/>
  <c r="Q64" i="22"/>
  <c r="P64" i="22"/>
  <c r="O64" i="22"/>
  <c r="N64" i="22"/>
  <c r="M64" i="22"/>
  <c r="L64" i="22"/>
  <c r="K64" i="22"/>
  <c r="J64" i="22"/>
  <c r="I64" i="22"/>
  <c r="H64" i="22"/>
  <c r="B64" i="22"/>
  <c r="U63" i="22"/>
  <c r="T63" i="22"/>
  <c r="S63" i="22"/>
  <c r="Q63" i="22"/>
  <c r="P63" i="22"/>
  <c r="O63" i="22"/>
  <c r="N63" i="22"/>
  <c r="M63" i="22"/>
  <c r="L63" i="22"/>
  <c r="K63" i="22"/>
  <c r="J63" i="22"/>
  <c r="I63" i="22"/>
  <c r="H63" i="22"/>
  <c r="B63" i="22"/>
  <c r="U62" i="22"/>
  <c r="T62" i="22"/>
  <c r="S62" i="22"/>
  <c r="Q62" i="22"/>
  <c r="P62" i="22"/>
  <c r="O62" i="22"/>
  <c r="N62" i="22"/>
  <c r="M62" i="22"/>
  <c r="L62" i="22"/>
  <c r="K62" i="22"/>
  <c r="J62" i="22"/>
  <c r="I62" i="22"/>
  <c r="H62" i="22"/>
  <c r="B62" i="22"/>
  <c r="U59" i="22"/>
  <c r="T59" i="22"/>
  <c r="S59" i="22"/>
  <c r="Q59" i="22"/>
  <c r="P59" i="22"/>
  <c r="O59" i="22"/>
  <c r="N59" i="22"/>
  <c r="M59" i="22"/>
  <c r="L59" i="22"/>
  <c r="K59" i="22"/>
  <c r="J59" i="22"/>
  <c r="I59" i="22"/>
  <c r="H59" i="22"/>
  <c r="B59" i="22"/>
  <c r="U58" i="22"/>
  <c r="T58" i="22"/>
  <c r="S58" i="22"/>
  <c r="Q58" i="22"/>
  <c r="P58" i="22"/>
  <c r="O58" i="22"/>
  <c r="N58" i="22"/>
  <c r="M58" i="22"/>
  <c r="L58" i="22"/>
  <c r="K58" i="22"/>
  <c r="J58" i="22"/>
  <c r="I58" i="22"/>
  <c r="H58" i="22"/>
  <c r="B58" i="22"/>
  <c r="U57" i="22"/>
  <c r="T57" i="22"/>
  <c r="S57" i="22"/>
  <c r="Q57" i="22"/>
  <c r="P57" i="22"/>
  <c r="O57" i="22"/>
  <c r="N57" i="22"/>
  <c r="M57" i="22"/>
  <c r="L57" i="22"/>
  <c r="K57" i="22"/>
  <c r="J57" i="22"/>
  <c r="I57" i="22"/>
  <c r="H57" i="22"/>
  <c r="B57" i="22"/>
  <c r="U49" i="22"/>
  <c r="T49" i="22"/>
  <c r="S49" i="22"/>
  <c r="Q49" i="22"/>
  <c r="P49" i="22"/>
  <c r="O49" i="22"/>
  <c r="N49" i="22"/>
  <c r="M49" i="22"/>
  <c r="L49" i="22"/>
  <c r="K49" i="22"/>
  <c r="J49" i="22"/>
  <c r="I49" i="22"/>
  <c r="H49" i="22"/>
  <c r="B49" i="22"/>
  <c r="U48" i="22"/>
  <c r="T48" i="22"/>
  <c r="S48" i="22"/>
  <c r="Q48" i="22"/>
  <c r="P48" i="22"/>
  <c r="O48" i="22"/>
  <c r="N48" i="22"/>
  <c r="M48" i="22"/>
  <c r="L48" i="22"/>
  <c r="K48" i="22"/>
  <c r="J48" i="22"/>
  <c r="I48" i="22"/>
  <c r="H48" i="22"/>
  <c r="B48" i="22"/>
  <c r="U45" i="22"/>
  <c r="T45" i="22"/>
  <c r="S45" i="22"/>
  <c r="Q45" i="22"/>
  <c r="P45" i="22"/>
  <c r="O45" i="22"/>
  <c r="N45" i="22"/>
  <c r="M45" i="22"/>
  <c r="L45" i="22"/>
  <c r="K45" i="22"/>
  <c r="J45" i="22"/>
  <c r="I45" i="22"/>
  <c r="H45" i="22"/>
  <c r="B45" i="22"/>
  <c r="U44" i="22"/>
  <c r="T44" i="22"/>
  <c r="S44" i="22"/>
  <c r="Q44" i="22"/>
  <c r="P44" i="22"/>
  <c r="O44" i="22"/>
  <c r="N44" i="22"/>
  <c r="M44" i="22"/>
  <c r="L44" i="22"/>
  <c r="K44" i="22"/>
  <c r="J44" i="22"/>
  <c r="I44" i="22"/>
  <c r="H44" i="22"/>
  <c r="B44" i="22"/>
  <c r="U43" i="22"/>
  <c r="T43" i="22"/>
  <c r="S43" i="22"/>
  <c r="Q43" i="22"/>
  <c r="P43" i="22"/>
  <c r="O43" i="22"/>
  <c r="N43" i="22"/>
  <c r="M43" i="22"/>
  <c r="L43" i="22"/>
  <c r="K43" i="22"/>
  <c r="J43" i="22"/>
  <c r="I43" i="22"/>
  <c r="H43" i="22"/>
  <c r="B43" i="22"/>
  <c r="U35" i="22"/>
  <c r="T35" i="22"/>
  <c r="S35" i="22"/>
  <c r="Q35" i="22"/>
  <c r="P35" i="22"/>
  <c r="O35" i="22"/>
  <c r="N35" i="22"/>
  <c r="M35" i="22"/>
  <c r="L35" i="22"/>
  <c r="K35" i="22"/>
  <c r="J35" i="22"/>
  <c r="I35" i="22"/>
  <c r="H35" i="22"/>
  <c r="B35" i="22"/>
  <c r="U34" i="22"/>
  <c r="T34" i="22"/>
  <c r="S34" i="22"/>
  <c r="Q34" i="22"/>
  <c r="P34" i="22"/>
  <c r="O34" i="22"/>
  <c r="N34" i="22"/>
  <c r="M34" i="22"/>
  <c r="L34" i="22"/>
  <c r="K34" i="22"/>
  <c r="J34" i="22"/>
  <c r="I34" i="22"/>
  <c r="H34" i="22"/>
  <c r="B34" i="22"/>
  <c r="U33" i="22"/>
  <c r="T33" i="22"/>
  <c r="S33" i="22"/>
  <c r="Q33" i="22"/>
  <c r="P33" i="22"/>
  <c r="O33" i="22"/>
  <c r="N33" i="22"/>
  <c r="M33" i="22"/>
  <c r="L33" i="22"/>
  <c r="K33" i="22"/>
  <c r="J33" i="22"/>
  <c r="I33" i="22"/>
  <c r="H33" i="22"/>
  <c r="B33" i="22"/>
  <c r="U32" i="22"/>
  <c r="T32" i="22"/>
  <c r="S32" i="22"/>
  <c r="Q32" i="22"/>
  <c r="P32" i="22"/>
  <c r="O32" i="22"/>
  <c r="N32" i="22"/>
  <c r="M32" i="22"/>
  <c r="L32" i="22"/>
  <c r="K32" i="22"/>
  <c r="J32" i="22"/>
  <c r="I32" i="22"/>
  <c r="H32" i="22"/>
  <c r="B32" i="22"/>
  <c r="U31" i="22"/>
  <c r="T31" i="22"/>
  <c r="S31" i="22"/>
  <c r="Q31" i="22"/>
  <c r="P31" i="22"/>
  <c r="O31" i="22"/>
  <c r="N31" i="22"/>
  <c r="M31" i="22"/>
  <c r="L31" i="22"/>
  <c r="K31" i="22"/>
  <c r="J31" i="22"/>
  <c r="I31" i="22"/>
  <c r="H31" i="22"/>
  <c r="B31" i="22"/>
  <c r="U30" i="22"/>
  <c r="T30" i="22"/>
  <c r="S30" i="22"/>
  <c r="Q30" i="22"/>
  <c r="P30" i="22"/>
  <c r="O30" i="22"/>
  <c r="N30" i="22"/>
  <c r="M30" i="22"/>
  <c r="L30" i="22"/>
  <c r="K30" i="22"/>
  <c r="J30" i="22"/>
  <c r="I30" i="22"/>
  <c r="H30" i="22"/>
  <c r="B30" i="22"/>
  <c r="U29" i="22"/>
  <c r="T29" i="22"/>
  <c r="S29" i="22"/>
  <c r="Q29" i="22"/>
  <c r="P29" i="22"/>
  <c r="O29" i="22"/>
  <c r="N29" i="22"/>
  <c r="M29" i="22"/>
  <c r="L29" i="22"/>
  <c r="K29" i="22"/>
  <c r="J29" i="22"/>
  <c r="I29" i="22"/>
  <c r="H29" i="22"/>
  <c r="B29" i="22"/>
  <c r="U28" i="22"/>
  <c r="T28" i="22"/>
  <c r="S28" i="22"/>
  <c r="Q28" i="22"/>
  <c r="P28" i="22"/>
  <c r="O28" i="22"/>
  <c r="N28" i="22"/>
  <c r="M28" i="22"/>
  <c r="L28" i="22"/>
  <c r="K28" i="22"/>
  <c r="J28" i="22"/>
  <c r="I28" i="22"/>
  <c r="H28" i="22"/>
  <c r="B28" i="22"/>
  <c r="U27" i="22"/>
  <c r="T27" i="22"/>
  <c r="S27" i="22"/>
  <c r="Q27" i="22"/>
  <c r="P27" i="22"/>
  <c r="O27" i="22"/>
  <c r="N27" i="22"/>
  <c r="M27" i="22"/>
  <c r="L27" i="22"/>
  <c r="K27" i="22"/>
  <c r="J27" i="22"/>
  <c r="I27" i="22"/>
  <c r="H27" i="22"/>
  <c r="B27" i="22"/>
  <c r="U24" i="22"/>
  <c r="T24" i="22"/>
  <c r="S24" i="22"/>
  <c r="Q24" i="22"/>
  <c r="P24" i="22"/>
  <c r="O24" i="22"/>
  <c r="N24" i="22"/>
  <c r="M24" i="22"/>
  <c r="L24" i="22"/>
  <c r="K24" i="22"/>
  <c r="J24" i="22"/>
  <c r="I24" i="22"/>
  <c r="H24" i="22"/>
  <c r="B24" i="22"/>
  <c r="U23" i="22"/>
  <c r="T23" i="22"/>
  <c r="S23" i="22"/>
  <c r="Q23" i="22"/>
  <c r="P23" i="22"/>
  <c r="O23" i="22"/>
  <c r="N23" i="22"/>
  <c r="M23" i="22"/>
  <c r="L23" i="22"/>
  <c r="K23" i="22"/>
  <c r="J23" i="22"/>
  <c r="I23" i="22"/>
  <c r="H23" i="22"/>
  <c r="B23" i="22"/>
  <c r="U22" i="22"/>
  <c r="T22" i="22"/>
  <c r="S22" i="22"/>
  <c r="Q22" i="22"/>
  <c r="P22" i="22"/>
  <c r="O22" i="22"/>
  <c r="N22" i="22"/>
  <c r="M22" i="22"/>
  <c r="L22" i="22"/>
  <c r="K22" i="22"/>
  <c r="J22" i="22"/>
  <c r="I22" i="22"/>
  <c r="H22" i="22"/>
  <c r="B22" i="22"/>
  <c r="U21" i="22"/>
  <c r="T21" i="22"/>
  <c r="S21" i="22"/>
  <c r="Q21" i="22"/>
  <c r="P21" i="22"/>
  <c r="O21" i="22"/>
  <c r="N21" i="22"/>
  <c r="M21" i="22"/>
  <c r="L21" i="22"/>
  <c r="K21" i="22"/>
  <c r="J21" i="22"/>
  <c r="I21" i="22"/>
  <c r="H21" i="22"/>
  <c r="B21" i="22"/>
  <c r="U20" i="22"/>
  <c r="T20" i="22"/>
  <c r="S20" i="22"/>
  <c r="Q20" i="22"/>
  <c r="P20" i="22"/>
  <c r="O20" i="22"/>
  <c r="N20" i="22"/>
  <c r="M20" i="22"/>
  <c r="L20" i="22"/>
  <c r="K20" i="22"/>
  <c r="J20" i="22"/>
  <c r="I20" i="22"/>
  <c r="H20" i="22"/>
  <c r="B20" i="22"/>
  <c r="U19" i="22"/>
  <c r="T19" i="22"/>
  <c r="S19" i="22"/>
  <c r="Q19" i="22"/>
  <c r="P19" i="22"/>
  <c r="O19" i="22"/>
  <c r="N19" i="22"/>
  <c r="M19" i="22"/>
  <c r="L19" i="22"/>
  <c r="K19" i="22"/>
  <c r="J19" i="22"/>
  <c r="I19" i="22"/>
  <c r="H19" i="22"/>
  <c r="B19" i="22"/>
  <c r="U18" i="22"/>
  <c r="T18" i="22"/>
  <c r="S18" i="22"/>
  <c r="Q18" i="22"/>
  <c r="P18" i="22"/>
  <c r="O18" i="22"/>
  <c r="N18" i="22"/>
  <c r="M18" i="22"/>
  <c r="L18" i="22"/>
  <c r="K18" i="22"/>
  <c r="J18" i="22"/>
  <c r="I18" i="22"/>
  <c r="H18" i="22"/>
  <c r="B18" i="22"/>
  <c r="U17" i="22"/>
  <c r="T17" i="22"/>
  <c r="S17" i="22"/>
  <c r="Q17" i="22"/>
  <c r="P17" i="22"/>
  <c r="O17" i="22"/>
  <c r="N17" i="22"/>
  <c r="M17" i="22"/>
  <c r="L17" i="22"/>
  <c r="K17" i="22"/>
  <c r="J17" i="22"/>
  <c r="I17" i="22"/>
  <c r="H17" i="22"/>
  <c r="B17" i="22"/>
  <c r="U16" i="22"/>
  <c r="T16" i="22"/>
  <c r="S16" i="22"/>
  <c r="Q16" i="22"/>
  <c r="P16" i="22"/>
  <c r="O16" i="22"/>
  <c r="N16" i="22"/>
  <c r="M16" i="22"/>
  <c r="L16" i="22"/>
  <c r="K16" i="22"/>
  <c r="J16" i="22"/>
  <c r="I16" i="22"/>
  <c r="H16" i="22"/>
  <c r="B16" i="22"/>
  <c r="U15" i="22"/>
  <c r="T15" i="22"/>
  <c r="S15" i="22"/>
  <c r="Q15" i="22"/>
  <c r="P15" i="22"/>
  <c r="O15" i="22"/>
  <c r="N15" i="22"/>
  <c r="M15" i="22"/>
  <c r="L15" i="22"/>
  <c r="K15" i="22"/>
  <c r="J15" i="22"/>
  <c r="I15" i="22"/>
  <c r="H15" i="22"/>
  <c r="B15" i="22"/>
  <c r="U14" i="22"/>
  <c r="T14" i="22"/>
  <c r="S14" i="22"/>
  <c r="Q14" i="22"/>
  <c r="P14" i="22"/>
  <c r="O14" i="22"/>
  <c r="N14" i="22"/>
  <c r="M14" i="22"/>
  <c r="L14" i="22"/>
  <c r="K14" i="22"/>
  <c r="J14" i="22"/>
  <c r="I14" i="22"/>
  <c r="H14" i="22"/>
  <c r="B14" i="22"/>
  <c r="U13" i="22"/>
  <c r="T13" i="22"/>
  <c r="S13" i="22"/>
  <c r="Q13" i="22"/>
  <c r="P13" i="22"/>
  <c r="O13" i="22"/>
  <c r="N13" i="22"/>
  <c r="M13" i="22"/>
  <c r="L13" i="22"/>
  <c r="K13" i="22"/>
  <c r="J13" i="22"/>
  <c r="I13" i="22"/>
  <c r="H13" i="22"/>
  <c r="B13" i="22"/>
  <c r="C2" i="22"/>
  <c r="AW74" i="22" l="1"/>
  <c r="AP77" i="22"/>
  <c r="AP114" i="22" s="1"/>
  <c r="AP119" i="22" s="1"/>
  <c r="AV77" i="22"/>
  <c r="AV114" i="22" s="1"/>
  <c r="AV119" i="22" s="1"/>
  <c r="AS77" i="22"/>
  <c r="AS114" i="22" s="1"/>
  <c r="AS119" i="22" s="1"/>
  <c r="AU77" i="22"/>
  <c r="AU114" i="22" s="1"/>
  <c r="AU119" i="22" s="1"/>
  <c r="AR77" i="22"/>
  <c r="AR114" i="22" s="1"/>
  <c r="AR119" i="22" s="1"/>
  <c r="AN74" i="22"/>
  <c r="AN77" i="22" s="1"/>
  <c r="AN114" i="22" s="1"/>
  <c r="AN119" i="22" s="1"/>
  <c r="AM77" i="22"/>
  <c r="AM114" i="22" s="1"/>
  <c r="AM119" i="22" s="1"/>
  <c r="AT74" i="22"/>
  <c r="AT77" i="22" s="1"/>
  <c r="AT114" i="22" s="1"/>
  <c r="AT119" i="22" s="1"/>
  <c r="AD111" i="22"/>
  <c r="AX111" i="22"/>
  <c r="Z111" i="22"/>
  <c r="AH111" i="22"/>
  <c r="AO77" i="22"/>
  <c r="AO114" i="22" s="1"/>
  <c r="AO119" i="22" s="1"/>
  <c r="AC111" i="22"/>
  <c r="AG111" i="22"/>
  <c r="AL111" i="22"/>
  <c r="AK77" i="22"/>
  <c r="AK114" i="22" s="1"/>
  <c r="AK119" i="22" s="1"/>
  <c r="AB111" i="22"/>
  <c r="AF111" i="22"/>
  <c r="AJ111" i="22"/>
  <c r="AW77" i="22"/>
  <c r="AW114" i="22" s="1"/>
  <c r="AW119" i="22" s="1"/>
  <c r="AA111" i="22"/>
  <c r="AE111" i="22"/>
  <c r="AI111" i="22"/>
  <c r="S111" i="22"/>
  <c r="L111" i="22"/>
  <c r="P111" i="22"/>
  <c r="J69" i="22"/>
  <c r="N69" i="22"/>
  <c r="H69" i="22"/>
  <c r="S50" i="22"/>
  <c r="S52" i="22" s="1"/>
  <c r="L50" i="22"/>
  <c r="L52" i="22" s="1"/>
  <c r="P50" i="22"/>
  <c r="P52" i="22" s="1"/>
  <c r="W18" i="22"/>
  <c r="W22" i="22"/>
  <c r="W23" i="22"/>
  <c r="W24" i="22"/>
  <c r="W109" i="22" l="1"/>
  <c r="W105" i="22"/>
  <c r="W20" i="22"/>
  <c r="N50" i="22"/>
  <c r="N52" i="22" s="1"/>
  <c r="J50" i="22"/>
  <c r="J52" i="22" s="1"/>
  <c r="P69" i="22"/>
  <c r="L69" i="22"/>
  <c r="S69" i="22"/>
  <c r="H111" i="22"/>
  <c r="N111" i="22"/>
  <c r="J111" i="22"/>
  <c r="W108" i="22"/>
  <c r="W21" i="22"/>
  <c r="W19" i="22"/>
  <c r="W17" i="22"/>
  <c r="W15" i="22"/>
  <c r="Q60" i="22"/>
  <c r="O60" i="22"/>
  <c r="M60" i="22"/>
  <c r="K60" i="22"/>
  <c r="I60" i="22"/>
  <c r="Q92" i="22"/>
  <c r="O92" i="22"/>
  <c r="M92" i="22"/>
  <c r="K92" i="22"/>
  <c r="I92" i="22"/>
  <c r="R66" i="22"/>
  <c r="W16" i="22"/>
  <c r="H60" i="22"/>
  <c r="H71" i="22" s="1"/>
  <c r="P60" i="22"/>
  <c r="N60" i="22"/>
  <c r="N71" i="22" s="1"/>
  <c r="L60" i="22"/>
  <c r="J60" i="22"/>
  <c r="J71" i="22" s="1"/>
  <c r="J74" i="22" s="1"/>
  <c r="S60" i="22"/>
  <c r="W67" i="22"/>
  <c r="W66" i="22"/>
  <c r="R108" i="22"/>
  <c r="R15" i="22"/>
  <c r="R87" i="22"/>
  <c r="R83" i="22"/>
  <c r="R45" i="22"/>
  <c r="R59" i="22"/>
  <c r="R100" i="22"/>
  <c r="R23" i="22"/>
  <c r="W14" i="22"/>
  <c r="W34" i="22"/>
  <c r="W32" i="22"/>
  <c r="W30" i="22"/>
  <c r="W28" i="22"/>
  <c r="W27" i="22"/>
  <c r="R43" i="22"/>
  <c r="Q50" i="22"/>
  <c r="Q52" i="22" s="1"/>
  <c r="O50" i="22"/>
  <c r="O52" i="22" s="1"/>
  <c r="M50" i="22"/>
  <c r="M52" i="22" s="1"/>
  <c r="K50" i="22"/>
  <c r="K52" i="22" s="1"/>
  <c r="I50" i="22"/>
  <c r="I52" i="22" s="1"/>
  <c r="W48" i="22"/>
  <c r="P71" i="22"/>
  <c r="P74" i="22" s="1"/>
  <c r="Q69" i="22"/>
  <c r="O69" i="22"/>
  <c r="M69" i="22"/>
  <c r="K69" i="22"/>
  <c r="I69" i="22"/>
  <c r="W62" i="22"/>
  <c r="H92" i="22"/>
  <c r="P92" i="22"/>
  <c r="N92" i="22"/>
  <c r="L92" i="22"/>
  <c r="J92" i="22"/>
  <c r="S92" i="22"/>
  <c r="Q111" i="22"/>
  <c r="O111" i="22"/>
  <c r="M111" i="22"/>
  <c r="K111" i="22"/>
  <c r="I111" i="22"/>
  <c r="W96" i="22"/>
  <c r="W45" i="22"/>
  <c r="R91" i="22"/>
  <c r="W88" i="22"/>
  <c r="W87" i="22"/>
  <c r="R104" i="22"/>
  <c r="W101" i="22"/>
  <c r="W100" i="22"/>
  <c r="R34" i="22"/>
  <c r="R30" i="22"/>
  <c r="R28" i="22"/>
  <c r="R68" i="22"/>
  <c r="R89" i="22"/>
  <c r="R110" i="22"/>
  <c r="R102" i="22"/>
  <c r="R19" i="22"/>
  <c r="R35" i="22"/>
  <c r="R33" i="22"/>
  <c r="W31" i="22"/>
  <c r="R29" i="22"/>
  <c r="R49" i="22"/>
  <c r="W59" i="22"/>
  <c r="R64" i="22"/>
  <c r="W63" i="22"/>
  <c r="W91" i="22"/>
  <c r="R85" i="22"/>
  <c r="W84" i="22"/>
  <c r="W83" i="22"/>
  <c r="R106" i="22"/>
  <c r="W104" i="22"/>
  <c r="R98" i="22"/>
  <c r="W97" i="22"/>
  <c r="R17" i="22"/>
  <c r="R21" i="22"/>
  <c r="W35" i="22"/>
  <c r="W33" i="22"/>
  <c r="W29" i="22"/>
  <c r="W43" i="22"/>
  <c r="W57" i="22"/>
  <c r="W81" i="22"/>
  <c r="W44" i="22"/>
  <c r="R44" i="22"/>
  <c r="W49" i="22"/>
  <c r="W58" i="22"/>
  <c r="R58" i="22"/>
  <c r="W68" i="22"/>
  <c r="W65" i="22"/>
  <c r="R65" i="22"/>
  <c r="W64" i="22"/>
  <c r="W90" i="22"/>
  <c r="R90" i="22"/>
  <c r="W89" i="22"/>
  <c r="W86" i="22"/>
  <c r="R86" i="22"/>
  <c r="W85" i="22"/>
  <c r="W82" i="22"/>
  <c r="R82" i="22"/>
  <c r="W110" i="22"/>
  <c r="W107" i="22"/>
  <c r="R107" i="22"/>
  <c r="W106" i="22"/>
  <c r="W103" i="22"/>
  <c r="R103" i="22"/>
  <c r="W102" i="22"/>
  <c r="W99" i="22"/>
  <c r="R99" i="22"/>
  <c r="W98" i="22"/>
  <c r="R27" i="22"/>
  <c r="R67" i="22"/>
  <c r="R63" i="22"/>
  <c r="R88" i="22"/>
  <c r="R84" i="22"/>
  <c r="R109" i="22"/>
  <c r="R105" i="22"/>
  <c r="R101" i="22"/>
  <c r="R97" i="22"/>
  <c r="R22" i="22"/>
  <c r="R18" i="22"/>
  <c r="R14" i="22"/>
  <c r="R32" i="22"/>
  <c r="R31" i="22"/>
  <c r="H50" i="22"/>
  <c r="H52" i="22" s="1"/>
  <c r="R48" i="22"/>
  <c r="R24" i="22"/>
  <c r="R20" i="22"/>
  <c r="R16" i="22"/>
  <c r="R62" i="22"/>
  <c r="R96" i="22"/>
  <c r="R57" i="22"/>
  <c r="R81" i="22"/>
  <c r="W46" i="22" l="1"/>
  <c r="L71" i="22"/>
  <c r="L74" i="22" s="1"/>
  <c r="I71" i="22"/>
  <c r="I74" i="22" s="1"/>
  <c r="Q71" i="22"/>
  <c r="Q74" i="22" s="1"/>
  <c r="S71" i="22"/>
  <c r="S74" i="22" s="1"/>
  <c r="N74" i="22"/>
  <c r="R60" i="22"/>
  <c r="M71" i="22"/>
  <c r="M74" i="22" s="1"/>
  <c r="R50" i="22"/>
  <c r="R52" i="22" s="1"/>
  <c r="K71" i="22"/>
  <c r="K74" i="22" s="1"/>
  <c r="O71" i="22"/>
  <c r="O74" i="22" s="1"/>
  <c r="R92" i="22"/>
  <c r="R111" i="22"/>
  <c r="H74" i="22"/>
  <c r="R69" i="22"/>
  <c r="W13" i="22"/>
  <c r="S25" i="22"/>
  <c r="S38" i="22" s="1"/>
  <c r="I25" i="22"/>
  <c r="I38" i="22" s="1"/>
  <c r="I77" i="22" s="1"/>
  <c r="I114" i="22" s="1"/>
  <c r="J25" i="22"/>
  <c r="J38" i="22" s="1"/>
  <c r="J77" i="22" s="1"/>
  <c r="J114" i="22" s="1"/>
  <c r="K25" i="22"/>
  <c r="K38" i="22" s="1"/>
  <c r="L25" i="22"/>
  <c r="L38" i="22" s="1"/>
  <c r="M25" i="22"/>
  <c r="M38" i="22" s="1"/>
  <c r="N25" i="22"/>
  <c r="N38" i="22" s="1"/>
  <c r="O25" i="22"/>
  <c r="O38" i="22" s="1"/>
  <c r="P25" i="22"/>
  <c r="P38" i="22" s="1"/>
  <c r="P77" i="22" s="1"/>
  <c r="P114" i="22" s="1"/>
  <c r="Q25" i="22"/>
  <c r="Q38" i="22" s="1"/>
  <c r="L77" i="22" l="1"/>
  <c r="L114" i="22" s="1"/>
  <c r="K77" i="22"/>
  <c r="K114" i="22" s="1"/>
  <c r="N77" i="22"/>
  <c r="N114" i="22" s="1"/>
  <c r="Q77" i="22"/>
  <c r="Q114" i="22" s="1"/>
  <c r="M77" i="22"/>
  <c r="M114" i="22" s="1"/>
  <c r="S77" i="22"/>
  <c r="S114" i="22" s="1"/>
  <c r="R71" i="22"/>
  <c r="R74" i="22" s="1"/>
  <c r="O77" i="22"/>
  <c r="O114" i="22" s="1"/>
  <c r="R13" i="22"/>
  <c r="R25" i="22" s="1"/>
  <c r="R38" i="22" s="1"/>
  <c r="H25" i="22"/>
  <c r="H38" i="22" s="1"/>
  <c r="H77" i="22" s="1"/>
  <c r="H114" i="22" s="1"/>
  <c r="R77" i="22" l="1"/>
  <c r="R114" i="22" s="1"/>
  <c r="U50" i="22"/>
  <c r="U25" i="22"/>
  <c r="U36" i="22"/>
  <c r="U46" i="22"/>
  <c r="U69" i="22"/>
  <c r="U111" i="22"/>
  <c r="U60" i="22"/>
  <c r="U92" i="22"/>
  <c r="U52" i="22" l="1"/>
  <c r="V25" i="22"/>
  <c r="AD25" i="22"/>
  <c r="AD36" i="22"/>
  <c r="U38" i="22"/>
  <c r="U71" i="22"/>
  <c r="U74" i="22" l="1"/>
  <c r="U77" i="22" s="1"/>
  <c r="U114" i="22" s="1"/>
  <c r="AD38" i="22"/>
  <c r="T46" i="22"/>
  <c r="T25" i="22" l="1"/>
  <c r="T36" i="22"/>
  <c r="T50" i="22"/>
  <c r="T111" i="22" l="1"/>
  <c r="AX92" i="22"/>
  <c r="AL92" i="22"/>
  <c r="AJ92" i="22"/>
  <c r="AI92" i="22"/>
  <c r="AH92" i="22"/>
  <c r="AG92" i="22"/>
  <c r="AF92" i="22"/>
  <c r="AE92" i="22"/>
  <c r="AD92" i="22"/>
  <c r="AC92" i="22"/>
  <c r="AB92" i="22"/>
  <c r="AA92" i="22"/>
  <c r="Z92" i="22"/>
  <c r="V92" i="22"/>
  <c r="T92" i="22"/>
  <c r="AX69" i="22"/>
  <c r="AL69" i="22"/>
  <c r="AJ69" i="22"/>
  <c r="AI69" i="22"/>
  <c r="AH69" i="22"/>
  <c r="AG69" i="22"/>
  <c r="AF69" i="22"/>
  <c r="AE69" i="22"/>
  <c r="AD69" i="22"/>
  <c r="AC69" i="22"/>
  <c r="AB69" i="22"/>
  <c r="AA69" i="22"/>
  <c r="Z69" i="22"/>
  <c r="V69" i="22"/>
  <c r="T69" i="22"/>
  <c r="AX60" i="22"/>
  <c r="AL60" i="22"/>
  <c r="AJ60" i="22"/>
  <c r="AI60" i="22"/>
  <c r="AH60" i="22"/>
  <c r="AG60" i="22"/>
  <c r="AF60" i="22"/>
  <c r="AE60" i="22"/>
  <c r="AD60" i="22"/>
  <c r="AC60" i="22"/>
  <c r="AB60" i="22"/>
  <c r="AA60" i="22"/>
  <c r="Z60" i="22"/>
  <c r="V60" i="22"/>
  <c r="T60" i="22"/>
  <c r="AX50" i="22"/>
  <c r="AL50" i="22"/>
  <c r="AJ50" i="22"/>
  <c r="AI50" i="22"/>
  <c r="AH50" i="22"/>
  <c r="AG50" i="22"/>
  <c r="AF50" i="22"/>
  <c r="AE50" i="22"/>
  <c r="AD50" i="22"/>
  <c r="AC50" i="22"/>
  <c r="AB50" i="22"/>
  <c r="AA50" i="22"/>
  <c r="Z50" i="22"/>
  <c r="V50" i="22"/>
  <c r="AX46" i="22"/>
  <c r="AL46" i="22"/>
  <c r="AJ46" i="22"/>
  <c r="AI46" i="22"/>
  <c r="AH46" i="22"/>
  <c r="AG46" i="22"/>
  <c r="AF46" i="22"/>
  <c r="AE46" i="22"/>
  <c r="AD46" i="22"/>
  <c r="AC46" i="22"/>
  <c r="AB46" i="22"/>
  <c r="AA46" i="22"/>
  <c r="Z46" i="22"/>
  <c r="V46" i="22"/>
  <c r="T52" i="22"/>
  <c r="AX36" i="22"/>
  <c r="AL36" i="22"/>
  <c r="AJ36" i="22"/>
  <c r="AI36" i="22"/>
  <c r="AH36" i="22"/>
  <c r="AG36" i="22"/>
  <c r="AF36" i="22"/>
  <c r="AE36" i="22"/>
  <c r="AC36" i="22"/>
  <c r="AB36" i="22"/>
  <c r="AA36" i="22"/>
  <c r="Z36" i="22"/>
  <c r="V36" i="22"/>
  <c r="AX25" i="22"/>
  <c r="AL25" i="22"/>
  <c r="AJ25" i="22"/>
  <c r="AI25" i="22"/>
  <c r="AH25" i="22"/>
  <c r="AG25" i="22"/>
  <c r="AF25" i="22"/>
  <c r="AE25" i="22"/>
  <c r="AC25" i="22"/>
  <c r="AB25" i="22"/>
  <c r="AA25" i="22"/>
  <c r="Z25" i="22"/>
  <c r="T38" i="22"/>
  <c r="AF38" i="22" l="1"/>
  <c r="AH38" i="22"/>
  <c r="AJ38" i="22"/>
  <c r="AL38" i="22"/>
  <c r="AX38" i="22"/>
  <c r="V71" i="22"/>
  <c r="AA71" i="22"/>
  <c r="AC71" i="22"/>
  <c r="AE71" i="22"/>
  <c r="AG71" i="22"/>
  <c r="AI71" i="22"/>
  <c r="Z38" i="22"/>
  <c r="AB38" i="22"/>
  <c r="T71" i="22"/>
  <c r="Z71" i="22"/>
  <c r="AB71" i="22"/>
  <c r="AD71" i="22"/>
  <c r="AF71" i="22"/>
  <c r="AH71" i="22"/>
  <c r="AJ71" i="22"/>
  <c r="AL71" i="22"/>
  <c r="AX71" i="22"/>
  <c r="AA52" i="22"/>
  <c r="AA74" i="22" s="1"/>
  <c r="AC52" i="22"/>
  <c r="AC74" i="22" s="1"/>
  <c r="AE52" i="22"/>
  <c r="AE74" i="22" s="1"/>
  <c r="AG52" i="22"/>
  <c r="AI52" i="22"/>
  <c r="AI74" i="22" s="1"/>
  <c r="V38" i="22"/>
  <c r="AA38" i="22"/>
  <c r="AC38" i="22"/>
  <c r="AE38" i="22"/>
  <c r="AG38" i="22"/>
  <c r="AI38" i="22"/>
  <c r="V52" i="22"/>
  <c r="Z52" i="22"/>
  <c r="AB52" i="22"/>
  <c r="AD52" i="22"/>
  <c r="AF52" i="22"/>
  <c r="AH52" i="22"/>
  <c r="AJ52" i="22"/>
  <c r="AL52" i="22"/>
  <c r="AX52" i="22"/>
  <c r="AG74" i="22" l="1"/>
  <c r="AG77" i="22" s="1"/>
  <c r="AG114" i="22" s="1"/>
  <c r="AG119" i="22" s="1"/>
  <c r="V74" i="22"/>
  <c r="V77" i="22" s="1"/>
  <c r="V114" i="22" s="1"/>
  <c r="AX74" i="22"/>
  <c r="AX77" i="22" s="1"/>
  <c r="AX114" i="22" s="1"/>
  <c r="AX119" i="22" s="1"/>
  <c r="AL74" i="22"/>
  <c r="AL77" i="22" s="1"/>
  <c r="AL114" i="22" s="1"/>
  <c r="AL119" i="22" s="1"/>
  <c r="AH74" i="22"/>
  <c r="AH77" i="22" s="1"/>
  <c r="AH114" i="22" s="1"/>
  <c r="AH119" i="22" s="1"/>
  <c r="Z74" i="22"/>
  <c r="Z77" i="22" s="1"/>
  <c r="Z114" i="22" s="1"/>
  <c r="Z119" i="22" s="1"/>
  <c r="AC77" i="22"/>
  <c r="AC114" i="22" s="1"/>
  <c r="AC119" i="22" s="1"/>
  <c r="T74" i="22"/>
  <c r="T77" i="22" s="1"/>
  <c r="T114" i="22" s="1"/>
  <c r="AJ74" i="22"/>
  <c r="AJ77" i="22" s="1"/>
  <c r="AJ114" i="22" s="1"/>
  <c r="AJ119" i="22" s="1"/>
  <c r="AF74" i="22"/>
  <c r="AF77" i="22" s="1"/>
  <c r="AF114" i="22" s="1"/>
  <c r="AF119" i="22" s="1"/>
  <c r="AB74" i="22"/>
  <c r="AB77" i="22" s="1"/>
  <c r="AB114" i="22" s="1"/>
  <c r="AB119" i="22" s="1"/>
  <c r="AI77" i="22"/>
  <c r="AI114" i="22" s="1"/>
  <c r="AI119" i="22" s="1"/>
  <c r="AE77" i="22"/>
  <c r="AE114" i="22" s="1"/>
  <c r="AE119" i="22" s="1"/>
  <c r="AA77" i="22"/>
  <c r="AA114" i="22" s="1"/>
  <c r="AA119" i="22" s="1"/>
  <c r="AD74" i="22"/>
  <c r="AD77" i="22" s="1"/>
  <c r="AD114" i="22" s="1"/>
  <c r="AD119" i="22" s="1"/>
</calcChain>
</file>

<file path=xl/sharedStrings.xml><?xml version="1.0" encoding="utf-8"?>
<sst xmlns="http://schemas.openxmlformats.org/spreadsheetml/2006/main" count="566" uniqueCount="294">
  <si>
    <t>CO</t>
  </si>
  <si>
    <t>Partikel</t>
  </si>
  <si>
    <t>NMVOC</t>
  </si>
  <si>
    <t>als C</t>
  </si>
  <si>
    <t>PAK</t>
  </si>
  <si>
    <t>Benzol</t>
  </si>
  <si>
    <t>kW</t>
  </si>
  <si>
    <t>Dauerbrandöfen</t>
  </si>
  <si>
    <t>Kamine</t>
  </si>
  <si>
    <t>Kaminöfen</t>
  </si>
  <si>
    <t>Pelletöfen</t>
  </si>
  <si>
    <t>Stückholzkessel (manuell)</t>
  </si>
  <si>
    <t>&gt; 50</t>
  </si>
  <si>
    <t>Pelletkessel</t>
  </si>
  <si>
    <t>Pelletkessel </t>
  </si>
  <si>
    <t>Badeöfen</t>
  </si>
  <si>
    <t>Herde</t>
  </si>
  <si>
    <t>CH4</t>
  </si>
  <si>
    <t>Hackschnitzelkessel (autom.)</t>
  </si>
  <si>
    <t xml:space="preserve">Einblasfeuerung </t>
  </si>
  <si>
    <t xml:space="preserve">Unterschubfeuerung </t>
  </si>
  <si>
    <t xml:space="preserve">Vorofenfeuerung </t>
  </si>
  <si>
    <t>PM1</t>
  </si>
  <si>
    <t>PM2,5</t>
  </si>
  <si>
    <t>PM10</t>
  </si>
  <si>
    <t>Anzahl</t>
  </si>
  <si>
    <t>NWL</t>
  </si>
  <si>
    <t>Brennstoff</t>
  </si>
  <si>
    <t>RH</t>
  </si>
  <si>
    <t>KO</t>
  </si>
  <si>
    <t>HK</t>
  </si>
  <si>
    <t>OK</t>
  </si>
  <si>
    <t>VW</t>
  </si>
  <si>
    <t>HD, HE</t>
  </si>
  <si>
    <t>Räucheranlagen</t>
  </si>
  <si>
    <t>5</t>
  </si>
  <si>
    <t>4.2</t>
  </si>
  <si>
    <t>6; 7</t>
  </si>
  <si>
    <t>RA</t>
  </si>
  <si>
    <t>Partikelfraktionen</t>
  </si>
  <si>
    <t>Größen-</t>
  </si>
  <si>
    <t>klasse</t>
  </si>
  <si>
    <t>Feuer-</t>
  </si>
  <si>
    <t>stätten-</t>
  </si>
  <si>
    <t>art</t>
  </si>
  <si>
    <t>gasförmige Brennstoffe</t>
  </si>
  <si>
    <t>DW</t>
  </si>
  <si>
    <t>10</t>
  </si>
  <si>
    <t>flüssige Brennstoffe</t>
  </si>
  <si>
    <t>Durchlaufwasserheizer</t>
  </si>
  <si>
    <t>Vorratswasserheizer</t>
  </si>
  <si>
    <t>9</t>
  </si>
  <si>
    <t>ERF</t>
  </si>
  <si>
    <t>CO2</t>
  </si>
  <si>
    <t>SO2</t>
  </si>
  <si>
    <t>PCDD/F</t>
  </si>
  <si>
    <t>N2O</t>
  </si>
  <si>
    <t>HCl</t>
  </si>
  <si>
    <t>As</t>
  </si>
  <si>
    <t>Cd</t>
  </si>
  <si>
    <t>Cr</t>
  </si>
  <si>
    <t>Cu</t>
  </si>
  <si>
    <t>Hg</t>
  </si>
  <si>
    <t>Ni</t>
  </si>
  <si>
    <t>Pb</t>
  </si>
  <si>
    <t>V</t>
  </si>
  <si>
    <t>Zn</t>
  </si>
  <si>
    <t>ZFA</t>
  </si>
  <si>
    <t>Festbrennstoffe, Steinkohle</t>
  </si>
  <si>
    <t>Festbrennstoffe, Braunkohle</t>
  </si>
  <si>
    <t>sonstige</t>
  </si>
  <si>
    <t>2</t>
  </si>
  <si>
    <t>Raumheizer u. sonstige</t>
  </si>
  <si>
    <t>BHKW</t>
  </si>
  <si>
    <t>Verbrennungsmotoren</t>
  </si>
  <si>
    <t xml:space="preserve">Kompressionswärmepumpen
</t>
  </si>
  <si>
    <t>Küchengeräte</t>
  </si>
  <si>
    <t xml:space="preserve">Waschen/Reinigen
</t>
  </si>
  <si>
    <t>BH</t>
  </si>
  <si>
    <t xml:space="preserve">RD, WM, WT, WK, WL </t>
  </si>
  <si>
    <t>Notstromaggregate</t>
  </si>
  <si>
    <t>VM</t>
  </si>
  <si>
    <t>NO</t>
  </si>
  <si>
    <t>WP, WA, FC</t>
  </si>
  <si>
    <t>(HW+BW)</t>
  </si>
  <si>
    <t>&gt;50</t>
  </si>
  <si>
    <t>&gt;25 - 50</t>
  </si>
  <si>
    <t xml:space="preserve">NOx </t>
  </si>
  <si>
    <t>als NO2</t>
  </si>
  <si>
    <t xml:space="preserve">VOC </t>
  </si>
  <si>
    <t>MW</t>
  </si>
  <si>
    <t>∑</t>
  </si>
  <si>
    <t>Festbrennstoffe, Biomasse</t>
  </si>
  <si>
    <t>alle Brennstoffe</t>
  </si>
  <si>
    <t>x</t>
  </si>
  <si>
    <t>t/a</t>
  </si>
  <si>
    <t>g/a</t>
  </si>
  <si>
    <t>I-TEQ</t>
  </si>
  <si>
    <t>kg/a</t>
  </si>
  <si>
    <t xml:space="preserve">4.2; 5 </t>
  </si>
  <si>
    <t>&gt;15 - 50</t>
  </si>
  <si>
    <t>∑ oder MW  ZFA</t>
  </si>
  <si>
    <t>∑ oder MW  Festbrennstoffe</t>
  </si>
  <si>
    <t>∑ oder MW  ERF</t>
  </si>
  <si>
    <t>&gt;10 - 25</t>
  </si>
  <si>
    <t>Festbrennstoffe, Kohle</t>
  </si>
  <si>
    <t>Festbrennstoffe, alles</t>
  </si>
  <si>
    <t>10-12</t>
  </si>
  <si>
    <t>EEV</t>
  </si>
  <si>
    <t>EndEnergie</t>
  </si>
  <si>
    <t>Verbrauch</t>
  </si>
  <si>
    <t>mittlere</t>
  </si>
  <si>
    <r>
      <rPr>
        <b/>
        <sz val="10"/>
        <color theme="1"/>
        <rFont val="Calibri"/>
        <family val="2"/>
      </rPr>
      <t>≤</t>
    </r>
    <r>
      <rPr>
        <b/>
        <sz val="10"/>
        <color theme="1"/>
        <rFont val="Arial"/>
        <family val="2"/>
      </rPr>
      <t>10</t>
    </r>
  </si>
  <si>
    <t>GK, KK, BA, BP, KB, FT, GY, KV, RT, EA, SI, WB, WO</t>
  </si>
  <si>
    <r>
      <t>KW;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rFont val="Arial"/>
        <family val="2"/>
      </rPr>
      <t>UW</t>
    </r>
  </si>
  <si>
    <t>0 - 25</t>
  </si>
  <si>
    <t>0 - 15</t>
  </si>
  <si>
    <t xml:space="preserve">
</t>
  </si>
  <si>
    <t xml:space="preserve">RH
</t>
  </si>
  <si>
    <t xml:space="preserve">LE, SD, SH, LT, HO, SO, SF, BO
</t>
  </si>
  <si>
    <t>4; 4.1</t>
  </si>
  <si>
    <t xml:space="preserve"> </t>
  </si>
  <si>
    <t>HK
------
PO</t>
  </si>
  <si>
    <t>5a
------
4, 4.1, 5a</t>
  </si>
  <si>
    <t>8; 13</t>
  </si>
  <si>
    <t>Kachelöfen/ Grundöfen …</t>
  </si>
  <si>
    <t>&gt;25</t>
  </si>
  <si>
    <t>PO
------
HK</t>
  </si>
  <si>
    <t>1; 3</t>
  </si>
  <si>
    <t>1; 3; 3a</t>
  </si>
  <si>
    <t>Raumheizer</t>
  </si>
  <si>
    <t>RH, sonstige</t>
  </si>
  <si>
    <t>1970-1979</t>
  </si>
  <si>
    <t>1980-1984</t>
  </si>
  <si>
    <t>1985-1989</t>
  </si>
  <si>
    <t>1990-1994</t>
  </si>
  <si>
    <t>1995-1999</t>
  </si>
  <si>
    <t>2000-2004</t>
  </si>
  <si>
    <t>2005-2009</t>
  </si>
  <si>
    <t>2010-2014</t>
  </si>
  <si>
    <t>- 1969</t>
  </si>
  <si>
    <t>Altersstufe</t>
  </si>
  <si>
    <t>ohne</t>
  </si>
  <si>
    <t>Angabe</t>
  </si>
  <si>
    <t>mit</t>
  </si>
  <si>
    <t>Baujahr</t>
  </si>
  <si>
    <t>gesamt</t>
  </si>
  <si>
    <t>Kate-</t>
  </si>
  <si>
    <t>gorie</t>
  </si>
  <si>
    <t>4, 5a
------
5a</t>
  </si>
  <si>
    <t>4; 4.1; 5; 4.2; 5a</t>
  </si>
  <si>
    <t>offene Kamine</t>
  </si>
  <si>
    <t xml:space="preserve">Heizkessel (manuell) </t>
  </si>
  <si>
    <t>Heizkessel alle</t>
  </si>
  <si>
    <t>4; 4.1; 6; 7</t>
  </si>
  <si>
    <t xml:space="preserve">4.2; 5; 8; 13 </t>
  </si>
  <si>
    <t>nach ZIV</t>
  </si>
  <si>
    <t>nach</t>
  </si>
  <si>
    <t>1. BImSchV</t>
  </si>
  <si>
    <t xml:space="preserve">NWL </t>
  </si>
  <si>
    <t>KH, KE, GO, SG, SP</t>
  </si>
  <si>
    <t>4; 4.1 u.a.</t>
  </si>
  <si>
    <t>alle BiobrSt.</t>
  </si>
  <si>
    <t xml:space="preserve">Heizkessel (manuell+autom.) </t>
  </si>
  <si>
    <r>
      <t>Uml/KombiwaHeiz.</t>
    </r>
    <r>
      <rPr>
        <sz val="10"/>
        <color theme="1"/>
        <rFont val="Arial"/>
        <family val="2"/>
      </rPr>
      <t xml:space="preserve"> (BW+HW)</t>
    </r>
  </si>
  <si>
    <t>Heizkessel mit Gebläsebrenn.</t>
  </si>
  <si>
    <t xml:space="preserve">(einschl. Verdampfungs- </t>
  </si>
  <si>
    <t>brenner u. Brennwertkessel)</t>
  </si>
  <si>
    <t>sonst. Energieerzeugung/
Heizung/ Trocknung</t>
  </si>
  <si>
    <t xml:space="preserve">Waschen/ Reinigen
</t>
  </si>
  <si>
    <t>∑ oder MW  Biomasse-FSt.</t>
  </si>
  <si>
    <t>∑ oder MW  Steinkohle-FSt.</t>
  </si>
  <si>
    <t>∑ oder MW  Braunkohle-FSt.</t>
  </si>
  <si>
    <t>∑ oder MW  Kohle-FSt.</t>
  </si>
  <si>
    <t>∑ oder MW  Öl-FSt.</t>
  </si>
  <si>
    <t>∑ oder MW  Gas-FSt.</t>
  </si>
  <si>
    <t>∑ oder MW  alle Feuerstätten</t>
  </si>
  <si>
    <t>mg/a</t>
  </si>
  <si>
    <t>TJ</t>
  </si>
  <si>
    <t>Gebiet</t>
  </si>
  <si>
    <t>Emissionskategorie</t>
  </si>
  <si>
    <t>jVB_h</t>
  </si>
  <si>
    <t>mNWL/Anlage</t>
  </si>
  <si>
    <t>Partikel_t/a</t>
  </si>
  <si>
    <t>PM1_t/a</t>
  </si>
  <si>
    <t>PM25_t/a</t>
  </si>
  <si>
    <t>PM10_t/a</t>
  </si>
  <si>
    <t>CO2_t/a</t>
  </si>
  <si>
    <t>CO_t/a</t>
  </si>
  <si>
    <t>NOx_t/a</t>
  </si>
  <si>
    <t>SO2_t/a</t>
  </si>
  <si>
    <t>VOC_t/a</t>
  </si>
  <si>
    <t>CH4_t/a_abs</t>
  </si>
  <si>
    <t>NMVOC_t/a</t>
  </si>
  <si>
    <t>PCDD_F_g/a</t>
  </si>
  <si>
    <t>PAK_kg/a</t>
  </si>
  <si>
    <t>Benzol_t/a</t>
  </si>
  <si>
    <t>N2O_t/a_abs</t>
  </si>
  <si>
    <t>HCl_t/a</t>
  </si>
  <si>
    <t>As_kg/a</t>
  </si>
  <si>
    <t>Cd_kg/a</t>
  </si>
  <si>
    <t>Cr_kg/a</t>
  </si>
  <si>
    <t>Cu_kg/a</t>
  </si>
  <si>
    <t>Hg_kg/a</t>
  </si>
  <si>
    <t>Ni_kg/a</t>
  </si>
  <si>
    <t>Pb_kg/a</t>
  </si>
  <si>
    <t>V_kg/a</t>
  </si>
  <si>
    <t>Zn_kg/a</t>
  </si>
  <si>
    <t>CH4_t/a_CO2eq</t>
  </si>
  <si>
    <t>N2O_t/a_CO2eq</t>
  </si>
  <si>
    <t>bis 1969</t>
  </si>
  <si>
    <t>1970 bis 1979</t>
  </si>
  <si>
    <t>1980 bis 1984</t>
  </si>
  <si>
    <t>1985 bis 1989</t>
  </si>
  <si>
    <t>1990 bis 1994</t>
  </si>
  <si>
    <t>1995 bis 1999</t>
  </si>
  <si>
    <t>2000 bis 2004</t>
  </si>
  <si>
    <t>2005 bis 2009</t>
  </si>
  <si>
    <t>2010 bis 2014</t>
  </si>
  <si>
    <t>ab 2015</t>
  </si>
  <si>
    <t>Baujahr unbekannt</t>
  </si>
  <si>
    <t>Land: Sachsen</t>
  </si>
  <si>
    <t>EB01</t>
  </si>
  <si>
    <t>EB02</t>
  </si>
  <si>
    <t>EB03</t>
  </si>
  <si>
    <t>EB04</t>
  </si>
  <si>
    <t>EB05</t>
  </si>
  <si>
    <t>EB06</t>
  </si>
  <si>
    <t>EB07</t>
  </si>
  <si>
    <t>EB08</t>
  </si>
  <si>
    <t>EB09</t>
  </si>
  <si>
    <t>EB10</t>
  </si>
  <si>
    <t>EB11</t>
  </si>
  <si>
    <t>EB12</t>
  </si>
  <si>
    <t>EB13</t>
  </si>
  <si>
    <t>EB14</t>
  </si>
  <si>
    <t>EB15</t>
  </si>
  <si>
    <t>EB16</t>
  </si>
  <si>
    <t>EB17</t>
  </si>
  <si>
    <t>EB18</t>
  </si>
  <si>
    <t>EB19</t>
  </si>
  <si>
    <t>EB20</t>
  </si>
  <si>
    <t>EB21</t>
  </si>
  <si>
    <t>EG01</t>
  </si>
  <si>
    <t>EG02</t>
  </si>
  <si>
    <t>EG03</t>
  </si>
  <si>
    <t>EG04</t>
  </si>
  <si>
    <t>EG05</t>
  </si>
  <si>
    <t>EG06</t>
  </si>
  <si>
    <t>EG07</t>
  </si>
  <si>
    <t>EG08</t>
  </si>
  <si>
    <t>EG09</t>
  </si>
  <si>
    <t>EG10</t>
  </si>
  <si>
    <t>EG11</t>
  </si>
  <si>
    <t>EG12</t>
  </si>
  <si>
    <t>EG13</t>
  </si>
  <si>
    <t>EG14</t>
  </si>
  <si>
    <t>EG15</t>
  </si>
  <si>
    <t>EK01</t>
  </si>
  <si>
    <t>EK02</t>
  </si>
  <si>
    <t>EK03</t>
  </si>
  <si>
    <t>EK04</t>
  </si>
  <si>
    <t>EK05</t>
  </si>
  <si>
    <t>EK06</t>
  </si>
  <si>
    <t>EK07</t>
  </si>
  <si>
    <t>EK08</t>
  </si>
  <si>
    <t>EK09</t>
  </si>
  <si>
    <t>EK10</t>
  </si>
  <si>
    <t>EK11</t>
  </si>
  <si>
    <t>EK12</t>
  </si>
  <si>
    <t>EK13</t>
  </si>
  <si>
    <t>EK14</t>
  </si>
  <si>
    <t>EK15</t>
  </si>
  <si>
    <t>EO01</t>
  </si>
  <si>
    <t>EO02</t>
  </si>
  <si>
    <t>EO03</t>
  </si>
  <si>
    <t>EO04</t>
  </si>
  <si>
    <t>EO05</t>
  </si>
  <si>
    <t>EO06</t>
  </si>
  <si>
    <t>EO07</t>
  </si>
  <si>
    <t>EO08</t>
  </si>
  <si>
    <t>EO09</t>
  </si>
  <si>
    <t>EO10</t>
  </si>
  <si>
    <t>EO11</t>
  </si>
  <si>
    <t>EXxx</t>
  </si>
  <si>
    <t>Korrektur</t>
  </si>
  <si>
    <t>-faktor</t>
  </si>
  <si>
    <t>f2</t>
  </si>
  <si>
    <t>f2*EEV</t>
  </si>
  <si>
    <t>f2*Em</t>
  </si>
  <si>
    <r>
      <t xml:space="preserve">∆ </t>
    </r>
    <r>
      <rPr>
        <b/>
        <sz val="10"/>
        <color theme="1"/>
        <rFont val="Arial"/>
        <family val="2"/>
      </rPr>
      <t>korrigiert/ unkorrigiert</t>
    </r>
  </si>
  <si>
    <r>
      <t xml:space="preserve">Datenabfrage KFA Sachsen 2015; Ergebnistabelle: Anzahl, NWL, Endenergieverbrauch und Emissionen; </t>
    </r>
    <r>
      <rPr>
        <b/>
        <sz val="12"/>
        <color rgb="FFFF0000"/>
        <rFont val="Arial"/>
        <family val="2"/>
      </rPr>
      <t>Fassung mit Korrektur des Endenergieverbrauchs*</t>
    </r>
  </si>
  <si>
    <t>* zum Korrekturfaktor siehe extra Dokument "Datenabfrage KFA Sachsen 2015; Vergleich der Daten des Statistischen Landesamtes Sachsen mit den Ergebnissen des LfULG, Korrektur des Endenergieverbrauchs" (KFA-StaLA_Vergleich-KorrekturEndenergieverbrauch-20-02.pdf)</t>
  </si>
  <si>
    <t>∑ oder MW  alle Feuerstätten - unkorrigiert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</si>
</sst>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0.0"/>
    <numFmt numFmtId="166" formatCode="#,##0.000"/>
    <numFmt numFmtId="167" formatCode="#,##0.0"/>
    <numFmt numFmtId="168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FF"/>
      <name val="Arial"/>
      <family val="2"/>
    </font>
    <font>
      <b/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Calibri"/>
      <family val="2"/>
    </font>
    <font>
      <b/>
      <sz val="10"/>
      <name val="Arial"/>
      <family val="2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DF9C3"/>
        <bgColor indexed="64"/>
      </patternFill>
    </fill>
    <fill>
      <patternFill patternType="solid">
        <fgColor rgb="FFFFC9C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181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472">
    <xf numFmtId="0" fontId="0" fillId="0" borderId="0" xfId="0"/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Alignment="1">
      <alignment vertical="top"/>
    </xf>
    <xf numFmtId="2" fontId="4" fillId="0" borderId="0" xfId="0" applyNumberFormat="1" applyFont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Alignment="1">
      <alignment vertical="top"/>
    </xf>
    <xf numFmtId="2" fontId="3" fillId="0" borderId="0" xfId="0" applyNumberFormat="1" applyFont="1" applyBorder="1" applyAlignment="1">
      <alignment vertical="top"/>
    </xf>
    <xf numFmtId="2" fontId="4" fillId="0" borderId="0" xfId="0" applyNumberFormat="1" applyFont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2" fontId="7" fillId="0" borderId="0" xfId="0" applyNumberFormat="1" applyFont="1" applyFill="1" applyAlignment="1">
      <alignment vertical="top"/>
    </xf>
    <xf numFmtId="2" fontId="8" fillId="0" borderId="0" xfId="0" applyNumberFormat="1" applyFont="1" applyFill="1" applyAlignment="1">
      <alignment vertical="top"/>
    </xf>
    <xf numFmtId="49" fontId="3" fillId="0" borderId="0" xfId="0" applyNumberFormat="1" applyFont="1" applyFill="1" applyBorder="1" applyAlignment="1">
      <alignment horizontal="center" vertical="top"/>
    </xf>
    <xf numFmtId="2" fontId="3" fillId="0" borderId="5" xfId="0" applyNumberFormat="1" applyFont="1" applyFill="1" applyBorder="1" applyAlignment="1">
      <alignment horizontal="center" vertical="top"/>
    </xf>
    <xf numFmtId="2" fontId="4" fillId="0" borderId="18" xfId="0" applyNumberFormat="1" applyFont="1" applyFill="1" applyBorder="1" applyAlignment="1">
      <alignment vertical="top"/>
    </xf>
    <xf numFmtId="2" fontId="3" fillId="0" borderId="9" xfId="0" applyNumberFormat="1" applyFont="1" applyFill="1" applyBorder="1" applyAlignment="1">
      <alignment vertical="top"/>
    </xf>
    <xf numFmtId="2" fontId="3" fillId="5" borderId="0" xfId="0" applyNumberFormat="1" applyFont="1" applyFill="1" applyAlignment="1">
      <alignment horizontal="center" vertical="top"/>
    </xf>
    <xf numFmtId="2" fontId="3" fillId="5" borderId="0" xfId="0" applyNumberFormat="1" applyFont="1" applyFill="1" applyAlignment="1">
      <alignment vertical="top"/>
    </xf>
    <xf numFmtId="2" fontId="4" fillId="0" borderId="0" xfId="0" applyNumberFormat="1" applyFont="1" applyFill="1" applyBorder="1" applyAlignment="1">
      <alignment horizontal="right" vertical="top"/>
    </xf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Fill="1" applyBorder="1" applyAlignment="1">
      <alignment vertical="top"/>
    </xf>
    <xf numFmtId="2" fontId="8" fillId="0" borderId="0" xfId="0" applyNumberFormat="1" applyFont="1" applyFill="1" applyAlignment="1">
      <alignment vertical="top"/>
    </xf>
    <xf numFmtId="2" fontId="3" fillId="0" borderId="9" xfId="0" applyNumberFormat="1" applyFont="1" applyFill="1" applyBorder="1" applyAlignment="1">
      <alignment vertical="top"/>
    </xf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4" fillId="8" borderId="1" xfId="0" applyNumberFormat="1" applyFont="1" applyFill="1" applyBorder="1" applyAlignment="1">
      <alignment horizontal="center" vertical="top"/>
    </xf>
    <xf numFmtId="2" fontId="3" fillId="0" borderId="0" xfId="0" applyNumberFormat="1" applyFont="1" applyBorder="1" applyAlignment="1">
      <alignment vertical="top"/>
    </xf>
    <xf numFmtId="2" fontId="7" fillId="0" borderId="0" xfId="0" applyNumberFormat="1" applyFont="1" applyFill="1" applyAlignment="1">
      <alignment vertical="top"/>
    </xf>
    <xf numFmtId="2" fontId="9" fillId="0" borderId="0" xfId="0" applyNumberFormat="1" applyFont="1" applyFill="1" applyBorder="1" applyAlignment="1">
      <alignment vertical="top"/>
    </xf>
    <xf numFmtId="2" fontId="4" fillId="0" borderId="9" xfId="0" applyNumberFormat="1" applyFont="1" applyFill="1" applyBorder="1" applyAlignment="1">
      <alignment vertical="top"/>
    </xf>
    <xf numFmtId="2" fontId="4" fillId="0" borderId="10" xfId="0" applyNumberFormat="1" applyFont="1" applyFill="1" applyBorder="1" applyAlignment="1">
      <alignment vertical="top"/>
    </xf>
    <xf numFmtId="2" fontId="3" fillId="0" borderId="11" xfId="0" applyNumberFormat="1" applyFont="1" applyFill="1" applyBorder="1" applyAlignment="1">
      <alignment vertical="top"/>
    </xf>
    <xf numFmtId="2" fontId="4" fillId="8" borderId="10" xfId="0" applyNumberFormat="1" applyFont="1" applyFill="1" applyBorder="1" applyAlignment="1">
      <alignment horizontal="center" vertical="top"/>
    </xf>
    <xf numFmtId="2" fontId="9" fillId="0" borderId="2" xfId="0" applyNumberFormat="1" applyFont="1" applyFill="1" applyBorder="1" applyAlignment="1">
      <alignment vertical="top" wrapText="1"/>
    </xf>
    <xf numFmtId="0" fontId="0" fillId="0" borderId="0" xfId="0" applyAlignment="1"/>
    <xf numFmtId="2" fontId="11" fillId="0" borderId="0" xfId="0" applyNumberFormat="1" applyFont="1" applyFill="1" applyBorder="1" applyAlignment="1">
      <alignment vertical="top"/>
    </xf>
    <xf numFmtId="49" fontId="4" fillId="0" borderId="0" xfId="0" applyNumberFormat="1" applyFont="1" applyAlignment="1">
      <alignment horizontal="center" vertical="top"/>
    </xf>
    <xf numFmtId="2" fontId="4" fillId="0" borderId="2" xfId="0" applyNumberFormat="1" applyFont="1" applyFill="1" applyBorder="1" applyAlignment="1">
      <alignment vertical="top"/>
    </xf>
    <xf numFmtId="2" fontId="4" fillId="0" borderId="1" xfId="0" applyNumberFormat="1" applyFont="1" applyFill="1" applyBorder="1" applyAlignment="1">
      <alignment horizontal="right" vertical="top"/>
    </xf>
    <xf numFmtId="49" fontId="4" fillId="4" borderId="2" xfId="0" applyNumberFormat="1" applyFont="1" applyFill="1" applyBorder="1" applyAlignment="1">
      <alignment horizontal="center" vertical="top"/>
    </xf>
    <xf numFmtId="2" fontId="4" fillId="0" borderId="4" xfId="0" applyNumberFormat="1" applyFont="1" applyFill="1" applyBorder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4" fillId="0" borderId="0" xfId="0" applyNumberFormat="1" applyFont="1" applyAlignment="1">
      <alignment horizontal="center" vertical="top"/>
    </xf>
    <xf numFmtId="2" fontId="3" fillId="4" borderId="3" xfId="0" applyNumberFormat="1" applyFont="1" applyFill="1" applyBorder="1" applyAlignment="1">
      <alignment vertical="top"/>
    </xf>
    <xf numFmtId="49" fontId="3" fillId="4" borderId="3" xfId="0" applyNumberFormat="1" applyFont="1" applyFill="1" applyBorder="1" applyAlignment="1">
      <alignment vertical="top"/>
    </xf>
    <xf numFmtId="2" fontId="3" fillId="4" borderId="1" xfId="0" applyNumberFormat="1" applyFont="1" applyFill="1" applyBorder="1" applyAlignment="1">
      <alignment vertical="top"/>
    </xf>
    <xf numFmtId="49" fontId="4" fillId="7" borderId="1" xfId="0" applyNumberFormat="1" applyFont="1" applyFill="1" applyBorder="1" applyAlignment="1">
      <alignment horizontal="center" vertical="top"/>
    </xf>
    <xf numFmtId="2" fontId="4" fillId="7" borderId="2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49" fontId="4" fillId="4" borderId="14" xfId="0" applyNumberFormat="1" applyFont="1" applyFill="1" applyBorder="1" applyAlignment="1">
      <alignment horizontal="center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4" borderId="3" xfId="0" applyNumberFormat="1" applyFont="1" applyFill="1" applyBorder="1" applyAlignment="1">
      <alignment horizontal="center" vertical="top"/>
    </xf>
    <xf numFmtId="49" fontId="4" fillId="4" borderId="10" xfId="0" applyNumberFormat="1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center" vertical="top"/>
    </xf>
    <xf numFmtId="2" fontId="4" fillId="3" borderId="11" xfId="0" applyNumberFormat="1" applyFont="1" applyFill="1" applyBorder="1" applyAlignment="1">
      <alignment horizontal="center" vertical="top"/>
    </xf>
    <xf numFmtId="49" fontId="4" fillId="3" borderId="11" xfId="0" applyNumberFormat="1" applyFont="1" applyFill="1" applyBorder="1" applyAlignment="1">
      <alignment horizontal="center" vertical="top"/>
    </xf>
    <xf numFmtId="2" fontId="4" fillId="3" borderId="13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horizontal="center" vertical="top"/>
    </xf>
    <xf numFmtId="49" fontId="4" fillId="4" borderId="15" xfId="0" applyNumberFormat="1" applyFont="1" applyFill="1" applyBorder="1" applyAlignment="1">
      <alignment horizontal="center" vertical="top"/>
    </xf>
    <xf numFmtId="49" fontId="4" fillId="4" borderId="11" xfId="0" applyNumberFormat="1" applyFont="1" applyFill="1" applyBorder="1" applyAlignment="1">
      <alignment horizontal="center" vertical="top"/>
    </xf>
    <xf numFmtId="2" fontId="3" fillId="3" borderId="11" xfId="0" applyNumberFormat="1" applyFont="1" applyFill="1" applyBorder="1" applyAlignment="1">
      <alignment horizontal="center" vertical="top"/>
    </xf>
    <xf numFmtId="2" fontId="4" fillId="0" borderId="20" xfId="0" applyNumberFormat="1" applyFont="1" applyBorder="1" applyAlignment="1">
      <alignment vertical="top"/>
    </xf>
    <xf numFmtId="2" fontId="4" fillId="0" borderId="3" xfId="0" applyNumberFormat="1" applyFont="1" applyFill="1" applyBorder="1" applyAlignment="1">
      <alignment horizontal="center" vertical="top"/>
    </xf>
    <xf numFmtId="2" fontId="4" fillId="0" borderId="3" xfId="0" applyNumberFormat="1" applyFont="1" applyFill="1" applyBorder="1" applyAlignment="1">
      <alignment vertical="top"/>
    </xf>
    <xf numFmtId="2" fontId="4" fillId="0" borderId="20" xfId="0" applyNumberFormat="1" applyFont="1" applyFill="1" applyBorder="1" applyAlignment="1">
      <alignment vertical="top" wrapText="1"/>
    </xf>
    <xf numFmtId="2" fontId="11" fillId="0" borderId="20" xfId="0" applyNumberFormat="1" applyFont="1" applyFill="1" applyBorder="1" applyAlignment="1">
      <alignment vertical="top" wrapText="1"/>
    </xf>
    <xf numFmtId="2" fontId="4" fillId="0" borderId="19" xfId="0" applyNumberFormat="1" applyFont="1" applyFill="1" applyBorder="1" applyAlignment="1">
      <alignment vertical="top"/>
    </xf>
    <xf numFmtId="2" fontId="4" fillId="4" borderId="3" xfId="0" applyNumberFormat="1" applyFont="1" applyFill="1" applyBorder="1" applyAlignment="1">
      <alignment horizontal="center" vertical="top"/>
    </xf>
    <xf numFmtId="2" fontId="11" fillId="0" borderId="20" xfId="0" applyNumberFormat="1" applyFont="1" applyFill="1" applyBorder="1" applyAlignment="1">
      <alignment vertical="top"/>
    </xf>
    <xf numFmtId="2" fontId="11" fillId="0" borderId="2" xfId="0" applyNumberFormat="1" applyFont="1" applyFill="1" applyBorder="1" applyAlignment="1">
      <alignment vertical="top" wrapText="1"/>
    </xf>
    <xf numFmtId="2" fontId="4" fillId="4" borderId="3" xfId="0" applyNumberFormat="1" applyFont="1" applyFill="1" applyBorder="1" applyAlignment="1">
      <alignment vertical="top"/>
    </xf>
    <xf numFmtId="2" fontId="4" fillId="4" borderId="4" xfId="0" applyNumberFormat="1" applyFont="1" applyFill="1" applyBorder="1" applyAlignment="1">
      <alignment vertical="top"/>
    </xf>
    <xf numFmtId="2" fontId="4" fillId="4" borderId="1" xfId="0" applyNumberFormat="1" applyFont="1" applyFill="1" applyBorder="1" applyAlignment="1">
      <alignment vertical="top"/>
    </xf>
    <xf numFmtId="2" fontId="4" fillId="4" borderId="4" xfId="0" applyNumberFormat="1" applyFont="1" applyFill="1" applyBorder="1" applyAlignment="1">
      <alignment horizontal="center" vertical="top"/>
    </xf>
    <xf numFmtId="2" fontId="4" fillId="0" borderId="2" xfId="0" applyNumberFormat="1" applyFont="1" applyBorder="1" applyAlignment="1">
      <alignment horizontal="center" vertical="top"/>
    </xf>
    <xf numFmtId="49" fontId="5" fillId="4" borderId="1" xfId="0" applyNumberFormat="1" applyFont="1" applyFill="1" applyBorder="1" applyAlignment="1">
      <alignment horizontal="left" vertical="top"/>
    </xf>
    <xf numFmtId="49" fontId="5" fillId="4" borderId="1" xfId="0" applyNumberFormat="1" applyFont="1" applyFill="1" applyBorder="1" applyAlignment="1">
      <alignment horizontal="center" vertical="top"/>
    </xf>
    <xf numFmtId="2" fontId="11" fillId="0" borderId="20" xfId="0" applyNumberFormat="1" applyFont="1" applyBorder="1" applyAlignment="1">
      <alignment vertical="top"/>
    </xf>
    <xf numFmtId="2" fontId="5" fillId="4" borderId="1" xfId="0" applyNumberFormat="1" applyFont="1" applyFill="1" applyBorder="1" applyAlignment="1">
      <alignment horizontal="left" vertical="top"/>
    </xf>
    <xf numFmtId="2" fontId="5" fillId="4" borderId="3" xfId="0" applyNumberFormat="1" applyFont="1" applyFill="1" applyBorder="1" applyAlignment="1">
      <alignment horizontal="left" vertical="top"/>
    </xf>
    <xf numFmtId="49" fontId="5" fillId="4" borderId="2" xfId="0" applyNumberFormat="1" applyFont="1" applyFill="1" applyBorder="1" applyAlignment="1">
      <alignment horizontal="left" vertical="top"/>
    </xf>
    <xf numFmtId="2" fontId="5" fillId="4" borderId="4" xfId="0" applyNumberFormat="1" applyFont="1" applyFill="1" applyBorder="1" applyAlignment="1">
      <alignment horizontal="center" vertical="top"/>
    </xf>
    <xf numFmtId="2" fontId="5" fillId="4" borderId="4" xfId="0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right" vertical="top"/>
    </xf>
    <xf numFmtId="49" fontId="4" fillId="0" borderId="0" xfId="0" applyNumberFormat="1" applyFont="1" applyFill="1" applyBorder="1" applyAlignment="1">
      <alignment horizontal="center" vertical="top"/>
    </xf>
    <xf numFmtId="2" fontId="4" fillId="0" borderId="0" xfId="0" applyNumberFormat="1" applyFont="1" applyFill="1" applyBorder="1" applyAlignment="1">
      <alignment horizontal="center" vertical="top"/>
    </xf>
    <xf numFmtId="49" fontId="4" fillId="5" borderId="3" xfId="0" applyNumberFormat="1" applyFont="1" applyFill="1" applyBorder="1" applyAlignment="1">
      <alignment horizontal="center" vertical="top"/>
    </xf>
    <xf numFmtId="1" fontId="3" fillId="5" borderId="15" xfId="0" applyNumberFormat="1" applyFont="1" applyFill="1" applyBorder="1" applyAlignment="1">
      <alignment horizontal="center" vertical="top"/>
    </xf>
    <xf numFmtId="1" fontId="3" fillId="5" borderId="3" xfId="0" applyNumberFormat="1" applyFont="1" applyFill="1" applyBorder="1" applyAlignment="1">
      <alignment horizontal="center" vertical="top"/>
    </xf>
    <xf numFmtId="2" fontId="3" fillId="5" borderId="3" xfId="0" applyNumberFormat="1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vertical="top"/>
    </xf>
    <xf numFmtId="49" fontId="4" fillId="0" borderId="19" xfId="0" applyNumberFormat="1" applyFont="1" applyFill="1" applyBorder="1" applyAlignment="1">
      <alignment vertical="top"/>
    </xf>
    <xf numFmtId="49" fontId="4" fillId="0" borderId="2" xfId="0" applyNumberFormat="1" applyFont="1" applyFill="1" applyBorder="1" applyAlignment="1">
      <alignment vertical="top"/>
    </xf>
    <xf numFmtId="2" fontId="4" fillId="2" borderId="1" xfId="0" applyNumberFormat="1" applyFont="1" applyFill="1" applyBorder="1" applyAlignment="1">
      <alignment horizontal="center" vertical="top"/>
    </xf>
    <xf numFmtId="2" fontId="4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right" vertical="top"/>
    </xf>
    <xf numFmtId="49" fontId="3" fillId="0" borderId="3" xfId="0" applyNumberFormat="1" applyFont="1" applyFill="1" applyBorder="1" applyAlignment="1">
      <alignment horizontal="center" vertical="top"/>
    </xf>
    <xf numFmtId="2" fontId="4" fillId="8" borderId="2" xfId="0" applyNumberFormat="1" applyFont="1" applyFill="1" applyBorder="1" applyAlignment="1">
      <alignment horizontal="center" vertical="top"/>
    </xf>
    <xf numFmtId="2" fontId="4" fillId="8" borderId="11" xfId="0" applyNumberFormat="1" applyFont="1" applyFill="1" applyBorder="1" applyAlignment="1">
      <alignment horizontal="center" vertical="top"/>
    </xf>
    <xf numFmtId="49" fontId="4" fillId="8" borderId="11" xfId="0" applyNumberFormat="1" applyFont="1" applyFill="1" applyBorder="1" applyAlignment="1">
      <alignment horizontal="center" vertical="top"/>
    </xf>
    <xf numFmtId="2" fontId="4" fillId="8" borderId="13" xfId="0" applyNumberFormat="1" applyFont="1" applyFill="1" applyBorder="1" applyAlignment="1">
      <alignment horizontal="center" vertical="top"/>
    </xf>
    <xf numFmtId="2" fontId="4" fillId="0" borderId="2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vertical="top"/>
    </xf>
    <xf numFmtId="49" fontId="4" fillId="5" borderId="14" xfId="0" applyNumberFormat="1" applyFont="1" applyFill="1" applyBorder="1" applyAlignment="1">
      <alignment horizontal="center" vertical="top"/>
    </xf>
    <xf numFmtId="49" fontId="4" fillId="0" borderId="20" xfId="0" applyNumberFormat="1" applyFont="1" applyFill="1" applyBorder="1" applyAlignment="1">
      <alignment vertical="top"/>
    </xf>
    <xf numFmtId="49" fontId="4" fillId="8" borderId="16" xfId="0" applyNumberFormat="1" applyFont="1" applyFill="1" applyBorder="1" applyAlignment="1">
      <alignment horizontal="center" vertical="top"/>
    </xf>
    <xf numFmtId="2" fontId="4" fillId="8" borderId="20" xfId="0" applyNumberFormat="1" applyFont="1" applyFill="1" applyBorder="1" applyAlignment="1">
      <alignment horizontal="center" vertical="top"/>
    </xf>
    <xf numFmtId="2" fontId="4" fillId="8" borderId="12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49" fontId="4" fillId="0" borderId="6" xfId="0" applyNumberFormat="1" applyFont="1" applyFill="1" applyBorder="1" applyAlignment="1">
      <alignment vertical="top"/>
    </xf>
    <xf numFmtId="49" fontId="4" fillId="0" borderId="7" xfId="0" applyNumberFormat="1" applyFont="1" applyFill="1" applyBorder="1" applyAlignment="1">
      <alignment vertical="top"/>
    </xf>
    <xf numFmtId="49" fontId="4" fillId="0" borderId="8" xfId="0" applyNumberFormat="1" applyFont="1" applyFill="1" applyBorder="1" applyAlignment="1">
      <alignment vertical="top"/>
    </xf>
    <xf numFmtId="49" fontId="4" fillId="0" borderId="20" xfId="0" applyNumberFormat="1" applyFont="1" applyFill="1" applyBorder="1" applyAlignment="1">
      <alignment vertical="top" wrapText="1"/>
    </xf>
    <xf numFmtId="49" fontId="11" fillId="0" borderId="20" xfId="0" applyNumberFormat="1" applyFont="1" applyFill="1" applyBorder="1" applyAlignment="1">
      <alignment vertical="top"/>
    </xf>
    <xf numFmtId="49" fontId="11" fillId="0" borderId="2" xfId="0" applyNumberFormat="1" applyFont="1" applyFill="1" applyBorder="1" applyAlignment="1">
      <alignment vertical="top"/>
    </xf>
    <xf numFmtId="2" fontId="3" fillId="0" borderId="1" xfId="0" applyNumberFormat="1" applyFont="1" applyFill="1" applyBorder="1" applyAlignment="1">
      <alignment vertical="top"/>
    </xf>
    <xf numFmtId="2" fontId="4" fillId="0" borderId="20" xfId="0" applyNumberFormat="1" applyFont="1" applyFill="1" applyBorder="1" applyAlignment="1">
      <alignment vertical="top"/>
    </xf>
    <xf numFmtId="49" fontId="4" fillId="0" borderId="27" xfId="0" applyNumberFormat="1" applyFont="1" applyFill="1" applyBorder="1" applyAlignment="1">
      <alignment vertical="top"/>
    </xf>
    <xf numFmtId="49" fontId="4" fillId="0" borderId="0" xfId="0" applyNumberFormat="1" applyFont="1" applyFill="1" applyBorder="1" applyAlignment="1">
      <alignment vertical="top"/>
    </xf>
    <xf numFmtId="49" fontId="4" fillId="0" borderId="5" xfId="0" applyNumberFormat="1" applyFont="1" applyFill="1" applyBorder="1" applyAlignment="1">
      <alignment vertical="top"/>
    </xf>
    <xf numFmtId="49" fontId="4" fillId="0" borderId="28" xfId="0" applyNumberFormat="1" applyFont="1" applyFill="1" applyBorder="1" applyAlignment="1">
      <alignment vertical="top"/>
    </xf>
    <xf numFmtId="49" fontId="4" fillId="0" borderId="29" xfId="0" applyNumberFormat="1" applyFont="1" applyFill="1" applyBorder="1" applyAlignment="1">
      <alignment vertical="top"/>
    </xf>
    <xf numFmtId="49" fontId="4" fillId="5" borderId="28" xfId="0" applyNumberFormat="1" applyFont="1" applyFill="1" applyBorder="1" applyAlignment="1">
      <alignment vertical="top"/>
    </xf>
    <xf numFmtId="49" fontId="4" fillId="0" borderId="30" xfId="0" applyNumberFormat="1" applyFont="1" applyFill="1" applyBorder="1" applyAlignment="1">
      <alignment vertical="top"/>
    </xf>
    <xf numFmtId="49" fontId="4" fillId="4" borderId="27" xfId="0" applyNumberFormat="1" applyFont="1" applyFill="1" applyBorder="1" applyAlignment="1">
      <alignment vertical="top"/>
    </xf>
    <xf numFmtId="49" fontId="4" fillId="4" borderId="0" xfId="0" applyNumberFormat="1" applyFont="1" applyFill="1" applyBorder="1" applyAlignment="1">
      <alignment vertical="top"/>
    </xf>
    <xf numFmtId="49" fontId="4" fillId="0" borderId="27" xfId="0" applyNumberFormat="1" applyFont="1" applyFill="1" applyBorder="1" applyAlignment="1">
      <alignment horizontal="center" vertical="top"/>
    </xf>
    <xf numFmtId="49" fontId="4" fillId="5" borderId="5" xfId="0" applyNumberFormat="1" applyFont="1" applyFill="1" applyBorder="1" applyAlignment="1">
      <alignment vertical="top"/>
    </xf>
    <xf numFmtId="49" fontId="4" fillId="5" borderId="27" xfId="0" applyNumberFormat="1" applyFont="1" applyFill="1" applyBorder="1" applyAlignment="1">
      <alignment horizontal="center" vertical="top"/>
    </xf>
    <xf numFmtId="49" fontId="4" fillId="4" borderId="29" xfId="0" applyNumberFormat="1" applyFont="1" applyFill="1" applyBorder="1" applyAlignment="1">
      <alignment horizontal="center" vertical="top"/>
    </xf>
    <xf numFmtId="49" fontId="4" fillId="4" borderId="27" xfId="0" applyNumberFormat="1" applyFont="1" applyFill="1" applyBorder="1" applyAlignment="1">
      <alignment horizontal="center" vertical="top"/>
    </xf>
    <xf numFmtId="49" fontId="4" fillId="4" borderId="5" xfId="0" applyNumberFormat="1" applyFont="1" applyFill="1" applyBorder="1" applyAlignment="1">
      <alignment horizontal="center" vertical="top"/>
    </xf>
    <xf numFmtId="49" fontId="4" fillId="4" borderId="5" xfId="0" applyNumberFormat="1" applyFont="1" applyFill="1" applyBorder="1" applyAlignment="1">
      <alignment vertical="top"/>
    </xf>
    <xf numFmtId="2" fontId="4" fillId="0" borderId="11" xfId="0" applyNumberFormat="1" applyFont="1" applyFill="1" applyBorder="1" applyAlignment="1">
      <alignment horizontal="center" vertical="top"/>
    </xf>
    <xf numFmtId="49" fontId="4" fillId="0" borderId="11" xfId="0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11" fillId="0" borderId="11" xfId="0" applyNumberFormat="1" applyFont="1" applyFill="1" applyBorder="1" applyAlignment="1">
      <alignment horizontal="center" vertical="top"/>
    </xf>
    <xf numFmtId="2" fontId="11" fillId="0" borderId="13" xfId="0" applyNumberFormat="1" applyFont="1" applyFill="1" applyBorder="1" applyAlignment="1">
      <alignment horizontal="center" vertical="top"/>
    </xf>
    <xf numFmtId="2" fontId="4" fillId="0" borderId="1" xfId="0" applyNumberFormat="1" applyFont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2" fontId="11" fillId="0" borderId="11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horizontal="center" vertical="top"/>
    </xf>
    <xf numFmtId="49" fontId="11" fillId="0" borderId="24" xfId="0" applyNumberFormat="1" applyFont="1" applyFill="1" applyBorder="1" applyAlignment="1">
      <alignment vertical="top"/>
    </xf>
    <xf numFmtId="49" fontId="11" fillId="0" borderId="25" xfId="0" applyNumberFormat="1" applyFont="1" applyFill="1" applyBorder="1" applyAlignment="1">
      <alignment vertical="top"/>
    </xf>
    <xf numFmtId="49" fontId="11" fillId="0" borderId="26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/>
    </xf>
    <xf numFmtId="49" fontId="11" fillId="0" borderId="13" xfId="0" applyNumberFormat="1" applyFont="1" applyFill="1" applyBorder="1" applyAlignment="1">
      <alignment vertical="top"/>
    </xf>
    <xf numFmtId="49" fontId="11" fillId="0" borderId="22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 wrapText="1"/>
    </xf>
    <xf numFmtId="2" fontId="4" fillId="5" borderId="2" xfId="0" applyNumberFormat="1" applyFont="1" applyFill="1" applyBorder="1" applyAlignment="1">
      <alignment vertical="top"/>
    </xf>
    <xf numFmtId="49" fontId="11" fillId="0" borderId="23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vertical="top"/>
    </xf>
    <xf numFmtId="49" fontId="11" fillId="0" borderId="11" xfId="0" applyNumberFormat="1" applyFont="1" applyFill="1" applyBorder="1" applyAlignment="1">
      <alignment vertical="top"/>
    </xf>
    <xf numFmtId="2" fontId="4" fillId="5" borderId="4" xfId="0" applyNumberFormat="1" applyFont="1" applyFill="1" applyBorder="1" applyAlignment="1">
      <alignment vertical="top"/>
    </xf>
    <xf numFmtId="2" fontId="4" fillId="0" borderId="4" xfId="0" applyNumberFormat="1" applyFont="1" applyFill="1" applyBorder="1" applyAlignment="1">
      <alignment vertical="top" wrapText="1"/>
    </xf>
    <xf numFmtId="49" fontId="11" fillId="0" borderId="11" xfId="0" applyNumberFormat="1" applyFont="1" applyFill="1" applyBorder="1" applyAlignment="1">
      <alignment horizontal="right" vertical="top"/>
    </xf>
    <xf numFmtId="49" fontId="11" fillId="4" borderId="15" xfId="0" applyNumberFormat="1" applyFont="1" applyFill="1" applyBorder="1" applyAlignment="1">
      <alignment horizontal="center" vertical="top"/>
    </xf>
    <xf numFmtId="2" fontId="4" fillId="0" borderId="29" xfId="0" applyNumberFormat="1" applyFont="1" applyFill="1" applyBorder="1" applyAlignment="1">
      <alignment horizontal="center" vertical="top"/>
    </xf>
    <xf numFmtId="49" fontId="4" fillId="4" borderId="0" xfId="0" applyNumberFormat="1" applyFont="1" applyFill="1" applyBorder="1" applyAlignment="1">
      <alignment horizontal="center" vertical="top"/>
    </xf>
    <xf numFmtId="49" fontId="4" fillId="8" borderId="17" xfId="0" applyNumberFormat="1" applyFont="1" applyFill="1" applyBorder="1" applyAlignment="1">
      <alignment horizontal="center" vertical="top"/>
    </xf>
    <xf numFmtId="49" fontId="4" fillId="8" borderId="4" xfId="0" applyNumberFormat="1" applyFont="1" applyFill="1" applyBorder="1" applyAlignment="1">
      <alignment horizontal="center" vertical="top"/>
    </xf>
    <xf numFmtId="49" fontId="4" fillId="8" borderId="1" xfId="0" applyNumberFormat="1" applyFont="1" applyFill="1" applyBorder="1" applyAlignment="1">
      <alignment horizontal="center" vertical="top"/>
    </xf>
    <xf numFmtId="1" fontId="4" fillId="5" borderId="21" xfId="0" applyNumberFormat="1" applyFont="1" applyFill="1" applyBorder="1" applyAlignment="1">
      <alignment vertical="top"/>
    </xf>
    <xf numFmtId="1" fontId="4" fillId="0" borderId="21" xfId="0" applyNumberFormat="1" applyFont="1" applyFill="1" applyBorder="1" applyAlignment="1">
      <alignment vertical="top"/>
    </xf>
    <xf numFmtId="2" fontId="3" fillId="7" borderId="1" xfId="0" applyNumberFormat="1" applyFont="1" applyFill="1" applyBorder="1" applyAlignment="1">
      <alignment horizontal="center" vertical="top"/>
    </xf>
    <xf numFmtId="2" fontId="3" fillId="0" borderId="10" xfId="0" applyNumberFormat="1" applyFont="1" applyFill="1" applyBorder="1" applyAlignment="1">
      <alignment vertical="top"/>
    </xf>
    <xf numFmtId="1" fontId="3" fillId="5" borderId="14" xfId="0" applyNumberFormat="1" applyFont="1" applyFill="1" applyBorder="1" applyAlignment="1">
      <alignment horizontal="center" vertical="top"/>
    </xf>
    <xf numFmtId="165" fontId="4" fillId="6" borderId="21" xfId="0" applyNumberFormat="1" applyFont="1" applyFill="1" applyBorder="1" applyAlignment="1">
      <alignment vertical="top"/>
    </xf>
    <xf numFmtId="165" fontId="4" fillId="5" borderId="21" xfId="0" applyNumberFormat="1" applyFont="1" applyFill="1" applyBorder="1" applyAlignment="1">
      <alignment vertical="top"/>
    </xf>
    <xf numFmtId="165" fontId="6" fillId="0" borderId="21" xfId="0" applyNumberFormat="1" applyFont="1" applyFill="1" applyBorder="1" applyAlignment="1">
      <alignment vertical="top"/>
    </xf>
    <xf numFmtId="49" fontId="4" fillId="4" borderId="21" xfId="0" applyNumberFormat="1" applyFont="1" applyFill="1" applyBorder="1" applyAlignment="1">
      <alignment horizontal="center" vertical="top"/>
    </xf>
    <xf numFmtId="2" fontId="4" fillId="2" borderId="10" xfId="0" applyNumberFormat="1" applyFont="1" applyFill="1" applyBorder="1" applyAlignment="1">
      <alignment horizontal="center" vertical="top"/>
    </xf>
    <xf numFmtId="49" fontId="4" fillId="2" borderId="10" xfId="0" applyNumberFormat="1" applyFont="1" applyFill="1" applyBorder="1" applyAlignment="1">
      <alignment horizontal="center" vertical="top"/>
    </xf>
    <xf numFmtId="2" fontId="4" fillId="2" borderId="12" xfId="0" applyNumberFormat="1" applyFont="1" applyFill="1" applyBorder="1" applyAlignment="1">
      <alignment horizontal="center" vertical="top"/>
    </xf>
    <xf numFmtId="2" fontId="3" fillId="0" borderId="1" xfId="0" applyNumberFormat="1" applyFont="1" applyBorder="1" applyAlignment="1">
      <alignment vertical="top"/>
    </xf>
    <xf numFmtId="2" fontId="11" fillId="0" borderId="15" xfId="0" applyNumberFormat="1" applyFont="1" applyFill="1" applyBorder="1" applyAlignment="1">
      <alignment horizontal="center" vertical="top"/>
    </xf>
    <xf numFmtId="2" fontId="4" fillId="0" borderId="27" xfId="0" applyNumberFormat="1" applyFont="1" applyFill="1" applyBorder="1" applyAlignment="1">
      <alignment horizontal="center" vertical="top"/>
    </xf>
    <xf numFmtId="2" fontId="4" fillId="8" borderId="14" xfId="0" applyNumberFormat="1" applyFont="1" applyFill="1" applyBorder="1" applyAlignment="1">
      <alignment horizontal="center" vertical="top"/>
    </xf>
    <xf numFmtId="2" fontId="4" fillId="8" borderId="3" xfId="0" applyNumberFormat="1" applyFont="1" applyFill="1" applyBorder="1" applyAlignment="1">
      <alignment horizontal="center" vertical="top"/>
    </xf>
    <xf numFmtId="2" fontId="4" fillId="8" borderId="15" xfId="0" applyNumberFormat="1" applyFont="1" applyFill="1" applyBorder="1" applyAlignment="1">
      <alignment horizontal="center" vertical="top"/>
    </xf>
    <xf numFmtId="2" fontId="4" fillId="7" borderId="3" xfId="0" applyNumberFormat="1" applyFont="1" applyFill="1" applyBorder="1" applyAlignment="1">
      <alignment horizontal="center" vertical="top"/>
    </xf>
    <xf numFmtId="2" fontId="4" fillId="3" borderId="15" xfId="0" applyNumberFormat="1" applyFont="1" applyFill="1" applyBorder="1" applyAlignment="1">
      <alignment horizontal="center" vertical="top"/>
    </xf>
    <xf numFmtId="2" fontId="4" fillId="2" borderId="14" xfId="0" applyNumberFormat="1" applyFont="1" applyFill="1" applyBorder="1" applyAlignment="1">
      <alignment horizontal="center" vertical="top"/>
    </xf>
    <xf numFmtId="2" fontId="4" fillId="2" borderId="3" xfId="0" applyNumberFormat="1" applyFont="1" applyFill="1" applyBorder="1" applyAlignment="1">
      <alignment horizontal="center" vertical="top"/>
    </xf>
    <xf numFmtId="49" fontId="11" fillId="4" borderId="11" xfId="0" applyNumberFormat="1" applyFont="1" applyFill="1" applyBorder="1" applyAlignment="1">
      <alignment horizontal="center" vertical="top"/>
    </xf>
    <xf numFmtId="49" fontId="11" fillId="4" borderId="15" xfId="0" applyNumberFormat="1" applyFont="1" applyFill="1" applyBorder="1" applyAlignment="1">
      <alignment vertical="top"/>
    </xf>
    <xf numFmtId="49" fontId="11" fillId="4" borderId="11" xfId="0" applyNumberFormat="1" applyFont="1" applyFill="1" applyBorder="1" applyAlignment="1">
      <alignment vertical="top"/>
    </xf>
    <xf numFmtId="49" fontId="3" fillId="4" borderId="2" xfId="0" applyNumberFormat="1" applyFont="1" applyFill="1" applyBorder="1" applyAlignment="1">
      <alignment horizontal="center" vertical="top"/>
    </xf>
    <xf numFmtId="49" fontId="11" fillId="4" borderId="13" xfId="0" applyNumberFormat="1" applyFont="1" applyFill="1" applyBorder="1" applyAlignment="1">
      <alignment horizontal="center" vertical="top"/>
    </xf>
    <xf numFmtId="49" fontId="11" fillId="4" borderId="22" xfId="0" applyNumberFormat="1" applyFont="1" applyFill="1" applyBorder="1" applyAlignment="1">
      <alignment horizontal="center" vertical="top"/>
    </xf>
    <xf numFmtId="49" fontId="11" fillId="4" borderId="22" xfId="0" applyNumberFormat="1" applyFont="1" applyFill="1" applyBorder="1" applyAlignment="1">
      <alignment vertical="top"/>
    </xf>
    <xf numFmtId="49" fontId="4" fillId="4" borderId="15" xfId="0" applyNumberFormat="1" applyFont="1" applyFill="1" applyBorder="1" applyAlignment="1">
      <alignment vertical="top"/>
    </xf>
    <xf numFmtId="49" fontId="4" fillId="4" borderId="22" xfId="0" applyNumberFormat="1" applyFont="1" applyFill="1" applyBorder="1" applyAlignment="1">
      <alignment vertical="top"/>
    </xf>
    <xf numFmtId="49" fontId="4" fillId="4" borderId="22" xfId="0" applyNumberFormat="1" applyFont="1" applyFill="1" applyBorder="1" applyAlignment="1">
      <alignment horizontal="center" vertical="top"/>
    </xf>
    <xf numFmtId="165" fontId="4" fillId="6" borderId="13" xfId="0" applyNumberFormat="1" applyFont="1" applyFill="1" applyBorder="1" applyAlignment="1">
      <alignment vertical="top"/>
    </xf>
    <xf numFmtId="1" fontId="4" fillId="5" borderId="13" xfId="0" applyNumberFormat="1" applyFont="1" applyFill="1" applyBorder="1" applyAlignment="1">
      <alignment vertical="top"/>
    </xf>
    <xf numFmtId="2" fontId="4" fillId="0" borderId="31" xfId="0" applyNumberFormat="1" applyFont="1" applyFill="1" applyBorder="1" applyAlignment="1">
      <alignment vertical="top"/>
    </xf>
    <xf numFmtId="49" fontId="4" fillId="0" borderId="32" xfId="0" applyNumberFormat="1" applyFont="1" applyFill="1" applyBorder="1" applyAlignment="1">
      <alignment vertical="top"/>
    </xf>
    <xf numFmtId="49" fontId="11" fillId="0" borderId="33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vertical="top"/>
    </xf>
    <xf numFmtId="2" fontId="4" fillId="0" borderId="2" xfId="0" applyNumberFormat="1" applyFont="1" applyBorder="1" applyAlignment="1">
      <alignment vertical="top"/>
    </xf>
    <xf numFmtId="2" fontId="4" fillId="0" borderId="2" xfId="0" applyNumberFormat="1" applyFont="1" applyFill="1" applyBorder="1" applyAlignment="1">
      <alignment vertical="top" wrapText="1"/>
    </xf>
    <xf numFmtId="49" fontId="4" fillId="5" borderId="29" xfId="0" applyNumberFormat="1" applyFont="1" applyFill="1" applyBorder="1" applyAlignment="1">
      <alignment vertical="top"/>
    </xf>
    <xf numFmtId="165" fontId="6" fillId="5" borderId="13" xfId="0" applyNumberFormat="1" applyFont="1" applyFill="1" applyBorder="1" applyAlignment="1">
      <alignment vertical="top"/>
    </xf>
    <xf numFmtId="49" fontId="4" fillId="4" borderId="13" xfId="0" applyNumberFormat="1" applyFont="1" applyFill="1" applyBorder="1" applyAlignment="1">
      <alignment horizontal="center" vertical="top"/>
    </xf>
    <xf numFmtId="49" fontId="9" fillId="0" borderId="29" xfId="0" applyNumberFormat="1" applyFont="1" applyFill="1" applyBorder="1" applyAlignment="1">
      <alignment vertical="top"/>
    </xf>
    <xf numFmtId="2" fontId="3" fillId="0" borderId="34" xfId="0" applyNumberFormat="1" applyFont="1" applyFill="1" applyBorder="1" applyAlignment="1">
      <alignment horizontal="center" vertical="top"/>
    </xf>
    <xf numFmtId="2" fontId="5" fillId="4" borderId="2" xfId="0" applyNumberFormat="1" applyFont="1" applyFill="1" applyBorder="1" applyAlignment="1">
      <alignment horizontal="left" vertical="top"/>
    </xf>
    <xf numFmtId="2" fontId="4" fillId="4" borderId="2" xfId="0" applyNumberFormat="1" applyFont="1" applyFill="1" applyBorder="1" applyAlignment="1">
      <alignment horizontal="center" vertical="top"/>
    </xf>
    <xf numFmtId="2" fontId="5" fillId="0" borderId="4" xfId="0" applyNumberFormat="1" applyFont="1" applyFill="1" applyBorder="1" applyAlignment="1">
      <alignment vertical="top"/>
    </xf>
    <xf numFmtId="2" fontId="5" fillId="5" borderId="20" xfId="0" applyNumberFormat="1" applyFont="1" applyFill="1" applyBorder="1" applyAlignment="1">
      <alignment horizontal="left" vertical="top"/>
    </xf>
    <xf numFmtId="2" fontId="5" fillId="5" borderId="20" xfId="0" applyNumberFormat="1" applyFont="1" applyFill="1" applyBorder="1" applyAlignment="1">
      <alignment vertical="top"/>
    </xf>
    <xf numFmtId="2" fontId="5" fillId="0" borderId="20" xfId="0" applyNumberFormat="1" applyFont="1" applyBorder="1" applyAlignment="1">
      <alignment horizontal="left" vertical="top"/>
    </xf>
    <xf numFmtId="3" fontId="4" fillId="6" borderId="16" xfId="0" applyNumberFormat="1" applyFont="1" applyFill="1" applyBorder="1" applyAlignment="1">
      <alignment vertical="top"/>
    </xf>
    <xf numFmtId="3" fontId="4" fillId="6" borderId="20" xfId="0" applyNumberFormat="1" applyFont="1" applyFill="1" applyBorder="1" applyAlignment="1">
      <alignment vertical="top"/>
    </xf>
    <xf numFmtId="3" fontId="4" fillId="6" borderId="21" xfId="0" applyNumberFormat="1" applyFont="1" applyFill="1" applyBorder="1" applyAlignment="1">
      <alignment vertical="top"/>
    </xf>
    <xf numFmtId="3" fontId="4" fillId="6" borderId="12" xfId="0" applyNumberFormat="1" applyFont="1" applyFill="1" applyBorder="1" applyAlignment="1">
      <alignment vertical="top"/>
    </xf>
    <xf numFmtId="3" fontId="4" fillId="6" borderId="2" xfId="0" applyNumberFormat="1" applyFont="1" applyFill="1" applyBorder="1" applyAlignment="1">
      <alignment vertical="top"/>
    </xf>
    <xf numFmtId="3" fontId="4" fillId="6" borderId="13" xfId="0" applyNumberFormat="1" applyFont="1" applyFill="1" applyBorder="1" applyAlignment="1">
      <alignment vertical="top"/>
    </xf>
    <xf numFmtId="3" fontId="4" fillId="6" borderId="17" xfId="0" applyNumberFormat="1" applyFont="1" applyFill="1" applyBorder="1" applyAlignment="1">
      <alignment vertical="top"/>
    </xf>
    <xf numFmtId="3" fontId="4" fillId="6" borderId="4" xfId="0" applyNumberFormat="1" applyFont="1" applyFill="1" applyBorder="1" applyAlignment="1">
      <alignment vertical="top"/>
    </xf>
    <xf numFmtId="3" fontId="4" fillId="6" borderId="22" xfId="0" applyNumberFormat="1" applyFont="1" applyFill="1" applyBorder="1" applyAlignment="1">
      <alignment vertical="top"/>
    </xf>
    <xf numFmtId="1" fontId="4" fillId="5" borderId="22" xfId="0" applyNumberFormat="1" applyFont="1" applyFill="1" applyBorder="1" applyAlignment="1">
      <alignment vertical="top"/>
    </xf>
    <xf numFmtId="1" fontId="4" fillId="6" borderId="22" xfId="0" applyNumberFormat="1" applyFont="1" applyFill="1" applyBorder="1" applyAlignment="1">
      <alignment vertical="top"/>
    </xf>
    <xf numFmtId="2" fontId="4" fillId="0" borderId="21" xfId="0" applyNumberFormat="1" applyFont="1" applyFill="1" applyBorder="1" applyAlignment="1">
      <alignment vertical="top"/>
    </xf>
    <xf numFmtId="1" fontId="4" fillId="0" borderId="21" xfId="0" applyNumberFormat="1" applyFont="1" applyFill="1" applyBorder="1" applyAlignment="1">
      <alignment horizontal="center" vertical="top"/>
    </xf>
    <xf numFmtId="1" fontId="4" fillId="0" borderId="21" xfId="0" applyNumberFormat="1" applyFont="1" applyFill="1" applyBorder="1" applyAlignment="1">
      <alignment horizontal="right" vertical="top"/>
    </xf>
    <xf numFmtId="2" fontId="4" fillId="0" borderId="21" xfId="0" applyNumberFormat="1" applyFont="1" applyFill="1" applyBorder="1" applyAlignment="1">
      <alignment horizontal="center" vertical="top"/>
    </xf>
    <xf numFmtId="1" fontId="4" fillId="5" borderId="21" xfId="0" applyNumberFormat="1" applyFont="1" applyFill="1" applyBorder="1" applyAlignment="1">
      <alignment horizontal="center" vertical="top"/>
    </xf>
    <xf numFmtId="1" fontId="4" fillId="0" borderId="22" xfId="0" applyNumberFormat="1" applyFont="1" applyFill="1" applyBorder="1" applyAlignment="1">
      <alignment vertical="top"/>
    </xf>
    <xf numFmtId="3" fontId="4" fillId="5" borderId="20" xfId="0" applyNumberFormat="1" applyFont="1" applyFill="1" applyBorder="1" applyAlignment="1">
      <alignment vertical="top"/>
    </xf>
    <xf numFmtId="3" fontId="4" fillId="5" borderId="16" xfId="0" applyNumberFormat="1" applyFont="1" applyFill="1" applyBorder="1" applyAlignment="1">
      <alignment vertical="top"/>
    </xf>
    <xf numFmtId="3" fontId="4" fillId="5" borderId="21" xfId="0" applyNumberFormat="1" applyFont="1" applyFill="1" applyBorder="1" applyAlignment="1">
      <alignment vertical="top"/>
    </xf>
    <xf numFmtId="3" fontId="4" fillId="0" borderId="12" xfId="0" applyNumberFormat="1" applyFont="1" applyFill="1" applyBorder="1" applyAlignment="1">
      <alignment vertical="top"/>
    </xf>
    <xf numFmtId="3" fontId="4" fillId="0" borderId="2" xfId="0" applyNumberFormat="1" applyFont="1" applyFill="1" applyBorder="1" applyAlignment="1">
      <alignment vertical="top"/>
    </xf>
    <xf numFmtId="3" fontId="4" fillId="0" borderId="13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vertical="top"/>
    </xf>
    <xf numFmtId="3" fontId="4" fillId="0" borderId="20" xfId="0" applyNumberFormat="1" applyFont="1" applyFill="1" applyBorder="1" applyAlignment="1">
      <alignment vertical="top"/>
    </xf>
    <xf numFmtId="3" fontId="4" fillId="0" borderId="21" xfId="0" applyNumberFormat="1" applyFont="1" applyFill="1" applyBorder="1" applyAlignment="1">
      <alignment vertical="top"/>
    </xf>
    <xf numFmtId="3" fontId="4" fillId="4" borderId="14" xfId="0" applyNumberFormat="1" applyFont="1" applyFill="1" applyBorder="1" applyAlignment="1">
      <alignment vertical="top"/>
    </xf>
    <xf numFmtId="3" fontId="4" fillId="4" borderId="3" xfId="0" applyNumberFormat="1" applyFont="1" applyFill="1" applyBorder="1" applyAlignment="1">
      <alignment vertical="top"/>
    </xf>
    <xf numFmtId="3" fontId="4" fillId="4" borderId="15" xfId="0" applyNumberFormat="1" applyFont="1" applyFill="1" applyBorder="1" applyAlignment="1">
      <alignment vertical="top"/>
    </xf>
    <xf numFmtId="3" fontId="4" fillId="4" borderId="17" xfId="0" applyNumberFormat="1" applyFont="1" applyFill="1" applyBorder="1" applyAlignment="1">
      <alignment vertical="top"/>
    </xf>
    <xf numFmtId="3" fontId="4" fillId="4" borderId="4" xfId="0" applyNumberFormat="1" applyFont="1" applyFill="1" applyBorder="1" applyAlignment="1">
      <alignment vertical="top"/>
    </xf>
    <xf numFmtId="3" fontId="4" fillId="4" borderId="22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horizontal="center" vertical="top"/>
    </xf>
    <xf numFmtId="3" fontId="4" fillId="0" borderId="20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right" vertical="top"/>
    </xf>
    <xf numFmtId="3" fontId="4" fillId="0" borderId="16" xfId="0" applyNumberFormat="1" applyFont="1" applyFill="1" applyBorder="1" applyAlignment="1">
      <alignment horizontal="right" vertical="top"/>
    </xf>
    <xf numFmtId="3" fontId="4" fillId="5" borderId="16" xfId="0" applyNumberFormat="1" applyFont="1" applyFill="1" applyBorder="1" applyAlignment="1">
      <alignment horizontal="center" vertical="top"/>
    </xf>
    <xf numFmtId="3" fontId="4" fillId="5" borderId="20" xfId="0" applyNumberFormat="1" applyFont="1" applyFill="1" applyBorder="1" applyAlignment="1">
      <alignment horizontal="center" vertical="top"/>
    </xf>
    <xf numFmtId="3" fontId="4" fillId="5" borderId="21" xfId="0" applyNumberFormat="1" applyFont="1" applyFill="1" applyBorder="1" applyAlignment="1">
      <alignment horizontal="center" vertical="top"/>
    </xf>
    <xf numFmtId="3" fontId="4" fillId="5" borderId="12" xfId="0" applyNumberFormat="1" applyFont="1" applyFill="1" applyBorder="1" applyAlignment="1">
      <alignment vertical="top"/>
    </xf>
    <xf numFmtId="3" fontId="4" fillId="5" borderId="2" xfId="0" applyNumberFormat="1" applyFont="1" applyFill="1" applyBorder="1" applyAlignment="1">
      <alignment vertical="top"/>
    </xf>
    <xf numFmtId="3" fontId="6" fillId="5" borderId="13" xfId="0" applyNumberFormat="1" applyFont="1" applyFill="1" applyBorder="1" applyAlignment="1">
      <alignment vertical="top"/>
    </xf>
    <xf numFmtId="3" fontId="4" fillId="0" borderId="20" xfId="0" applyNumberFormat="1" applyFont="1" applyFill="1" applyBorder="1" applyAlignment="1">
      <alignment horizontal="right" vertical="top"/>
    </xf>
    <xf numFmtId="3" fontId="6" fillId="0" borderId="21" xfId="0" applyNumberFormat="1" applyFont="1" applyFill="1" applyBorder="1" applyAlignment="1">
      <alignment vertical="top"/>
    </xf>
    <xf numFmtId="3" fontId="4" fillId="4" borderId="16" xfId="0" applyNumberFormat="1" applyFont="1" applyFill="1" applyBorder="1" applyAlignment="1">
      <alignment horizontal="center" vertical="top"/>
    </xf>
    <xf numFmtId="3" fontId="4" fillId="4" borderId="20" xfId="0" applyNumberFormat="1" applyFont="1" applyFill="1" applyBorder="1" applyAlignment="1">
      <alignment horizontal="center" vertical="top"/>
    </xf>
    <xf numFmtId="3" fontId="4" fillId="4" borderId="21" xfId="0" applyNumberFormat="1" applyFont="1" applyFill="1" applyBorder="1" applyAlignment="1">
      <alignment horizontal="center" vertical="top"/>
    </xf>
    <xf numFmtId="3" fontId="4" fillId="4" borderId="12" xfId="0" applyNumberFormat="1" applyFont="1" applyFill="1" applyBorder="1" applyAlignment="1">
      <alignment horizontal="center" vertical="top"/>
    </xf>
    <xf numFmtId="3" fontId="4" fillId="4" borderId="2" xfId="0" applyNumberFormat="1" applyFont="1" applyFill="1" applyBorder="1" applyAlignment="1">
      <alignment horizontal="center" vertical="top"/>
    </xf>
    <xf numFmtId="3" fontId="4" fillId="4" borderId="13" xfId="0" applyNumberFormat="1" applyFont="1" applyFill="1" applyBorder="1" applyAlignment="1">
      <alignment horizontal="center" vertical="top"/>
    </xf>
    <xf numFmtId="3" fontId="4" fillId="4" borderId="14" xfId="0" applyNumberFormat="1" applyFont="1" applyFill="1" applyBorder="1" applyAlignment="1">
      <alignment horizontal="center" vertical="top"/>
    </xf>
    <xf numFmtId="3" fontId="4" fillId="4" borderId="3" xfId="0" applyNumberFormat="1" applyFont="1" applyFill="1" applyBorder="1" applyAlignment="1">
      <alignment horizontal="center" vertical="top"/>
    </xf>
    <xf numFmtId="3" fontId="4" fillId="4" borderId="15" xfId="0" applyNumberFormat="1" applyFont="1" applyFill="1" applyBorder="1" applyAlignment="1">
      <alignment horizontal="center" vertical="top"/>
    </xf>
    <xf numFmtId="3" fontId="4" fillId="4" borderId="17" xfId="0" applyNumberFormat="1" applyFont="1" applyFill="1" applyBorder="1" applyAlignment="1">
      <alignment horizontal="center" vertical="top"/>
    </xf>
    <xf numFmtId="3" fontId="4" fillId="4" borderId="4" xfId="0" applyNumberFormat="1" applyFont="1" applyFill="1" applyBorder="1" applyAlignment="1">
      <alignment horizontal="center" vertical="top"/>
    </xf>
    <xf numFmtId="3" fontId="4" fillId="4" borderId="22" xfId="0" applyNumberFormat="1" applyFont="1" applyFill="1" applyBorder="1" applyAlignment="1">
      <alignment horizontal="center" vertical="top"/>
    </xf>
    <xf numFmtId="166" fontId="4" fillId="6" borderId="4" xfId="0" applyNumberFormat="1" applyFont="1" applyFill="1" applyBorder="1" applyAlignment="1">
      <alignment vertical="top"/>
    </xf>
    <xf numFmtId="166" fontId="4" fillId="5" borderId="16" xfId="0" applyNumberFormat="1" applyFont="1" applyFill="1" applyBorder="1" applyAlignment="1">
      <alignment vertical="top"/>
    </xf>
    <xf numFmtId="166" fontId="4" fillId="5" borderId="20" xfId="0" applyNumberFormat="1" applyFont="1" applyFill="1" applyBorder="1" applyAlignment="1">
      <alignment vertical="top"/>
    </xf>
    <xf numFmtId="166" fontId="4" fillId="0" borderId="12" xfId="0" applyNumberFormat="1" applyFont="1" applyFill="1" applyBorder="1" applyAlignment="1">
      <alignment vertical="top"/>
    </xf>
    <xf numFmtId="166" fontId="4" fillId="0" borderId="2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vertical="top"/>
    </xf>
    <xf numFmtId="166" fontId="4" fillId="0" borderId="20" xfId="0" applyNumberFormat="1" applyFont="1" applyBorder="1" applyAlignment="1">
      <alignment vertical="top"/>
    </xf>
    <xf numFmtId="166" fontId="4" fillId="4" borderId="14" xfId="0" applyNumberFormat="1" applyFont="1" applyFill="1" applyBorder="1" applyAlignment="1">
      <alignment vertical="top"/>
    </xf>
    <xf numFmtId="166" fontId="4" fillId="4" borderId="3" xfId="0" applyNumberFormat="1" applyFont="1" applyFill="1" applyBorder="1" applyAlignment="1">
      <alignment vertical="top"/>
    </xf>
    <xf numFmtId="166" fontId="4" fillId="4" borderId="17" xfId="0" applyNumberFormat="1" applyFont="1" applyFill="1" applyBorder="1" applyAlignment="1">
      <alignment vertical="top"/>
    </xf>
    <xf numFmtId="166" fontId="4" fillId="4" borderId="4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horizontal="center" vertical="top"/>
    </xf>
    <xf numFmtId="166" fontId="4" fillId="0" borderId="20" xfId="0" applyNumberFormat="1" applyFont="1" applyFill="1" applyBorder="1" applyAlignment="1">
      <alignment horizontal="center" vertical="top"/>
    </xf>
    <xf numFmtId="166" fontId="4" fillId="0" borderId="20" xfId="0" applyNumberFormat="1" applyFont="1" applyFill="1" applyBorder="1" applyAlignment="1">
      <alignment vertical="top"/>
    </xf>
    <xf numFmtId="166" fontId="4" fillId="5" borderId="16" xfId="0" applyNumberFormat="1" applyFont="1" applyFill="1" applyBorder="1" applyAlignment="1">
      <alignment horizontal="center" vertical="top"/>
    </xf>
    <xf numFmtId="166" fontId="4" fillId="5" borderId="20" xfId="0" applyNumberFormat="1" applyFont="1" applyFill="1" applyBorder="1" applyAlignment="1">
      <alignment horizontal="center" vertical="top"/>
    </xf>
    <xf numFmtId="166" fontId="6" fillId="5" borderId="12" xfId="0" applyNumberFormat="1" applyFont="1" applyFill="1" applyBorder="1" applyAlignment="1">
      <alignment vertical="top"/>
    </xf>
    <xf numFmtId="166" fontId="6" fillId="5" borderId="2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horizontal="right" vertical="top"/>
    </xf>
    <xf numFmtId="166" fontId="4" fillId="0" borderId="20" xfId="0" applyNumberFormat="1" applyFont="1" applyFill="1" applyBorder="1" applyAlignment="1">
      <alignment horizontal="right" vertical="top"/>
    </xf>
    <xf numFmtId="166" fontId="4" fillId="4" borderId="16" xfId="0" applyNumberFormat="1" applyFont="1" applyFill="1" applyBorder="1" applyAlignment="1">
      <alignment horizontal="center" vertical="top"/>
    </xf>
    <xf numFmtId="166" fontId="4" fillId="4" borderId="20" xfId="0" applyNumberFormat="1" applyFont="1" applyFill="1" applyBorder="1" applyAlignment="1">
      <alignment horizontal="center" vertical="top"/>
    </xf>
    <xf numFmtId="166" fontId="4" fillId="4" borderId="12" xfId="0" applyNumberFormat="1" applyFont="1" applyFill="1" applyBorder="1" applyAlignment="1">
      <alignment horizontal="center" vertical="top"/>
    </xf>
    <xf numFmtId="166" fontId="4" fillId="4" borderId="2" xfId="0" applyNumberFormat="1" applyFont="1" applyFill="1" applyBorder="1" applyAlignment="1">
      <alignment horizontal="center" vertical="top"/>
    </xf>
    <xf numFmtId="166" fontId="4" fillId="4" borderId="14" xfId="0" applyNumberFormat="1" applyFont="1" applyFill="1" applyBorder="1" applyAlignment="1">
      <alignment horizontal="center" vertical="top"/>
    </xf>
    <xf numFmtId="166" fontId="4" fillId="4" borderId="3" xfId="0" applyNumberFormat="1" applyFont="1" applyFill="1" applyBorder="1" applyAlignment="1">
      <alignment horizontal="center" vertical="top"/>
    </xf>
    <xf numFmtId="166" fontId="4" fillId="4" borderId="17" xfId="0" applyNumberFormat="1" applyFont="1" applyFill="1" applyBorder="1" applyAlignment="1">
      <alignment horizontal="center" vertical="top"/>
    </xf>
    <xf numFmtId="166" fontId="4" fillId="4" borderId="4" xfId="0" applyNumberFormat="1" applyFont="1" applyFill="1" applyBorder="1" applyAlignment="1">
      <alignment horizontal="center" vertical="top"/>
    </xf>
    <xf numFmtId="3" fontId="4" fillId="0" borderId="20" xfId="0" applyNumberFormat="1" applyFont="1" applyBorder="1" applyAlignment="1">
      <alignment vertical="top"/>
    </xf>
    <xf numFmtId="3" fontId="6" fillId="5" borderId="2" xfId="0" applyNumberFormat="1" applyFont="1" applyFill="1" applyBorder="1" applyAlignment="1">
      <alignment vertical="top"/>
    </xf>
    <xf numFmtId="4" fontId="4" fillId="6" borderId="4" xfId="0" applyNumberFormat="1" applyFont="1" applyFill="1" applyBorder="1" applyAlignment="1">
      <alignment vertical="top"/>
    </xf>
    <xf numFmtId="4" fontId="4" fillId="5" borderId="20" xfId="0" applyNumberFormat="1" applyFont="1" applyFill="1" applyBorder="1" applyAlignment="1">
      <alignment vertical="top"/>
    </xf>
    <xf numFmtId="4" fontId="4" fillId="0" borderId="2" xfId="0" applyNumberFormat="1" applyFont="1" applyFill="1" applyBorder="1" applyAlignment="1">
      <alignment vertical="top"/>
    </xf>
    <xf numFmtId="4" fontId="6" fillId="0" borderId="2" xfId="0" applyNumberFormat="1" applyFont="1" applyFill="1" applyBorder="1" applyAlignment="1">
      <alignment vertical="top"/>
    </xf>
    <xf numFmtId="4" fontId="4" fillId="0" borderId="20" xfId="0" applyNumberFormat="1" applyFont="1" applyBorder="1" applyAlignment="1">
      <alignment vertical="top"/>
    </xf>
    <xf numFmtId="4" fontId="4" fillId="4" borderId="3" xfId="0" applyNumberFormat="1" applyFont="1" applyFill="1" applyBorder="1" applyAlignment="1">
      <alignment vertical="top"/>
    </xf>
    <xf numFmtId="4" fontId="4" fillId="4" borderId="4" xfId="0" applyNumberFormat="1" applyFont="1" applyFill="1" applyBorder="1" applyAlignment="1">
      <alignment vertical="top"/>
    </xf>
    <xf numFmtId="4" fontId="4" fillId="0" borderId="20" xfId="0" applyNumberFormat="1" applyFont="1" applyFill="1" applyBorder="1" applyAlignment="1">
      <alignment horizontal="center" vertical="top"/>
    </xf>
    <xf numFmtId="4" fontId="4" fillId="0" borderId="20" xfId="0" applyNumberFormat="1" applyFont="1" applyFill="1" applyBorder="1" applyAlignment="1">
      <alignment vertical="top"/>
    </xf>
    <xf numFmtId="4" fontId="4" fillId="5" borderId="20" xfId="0" applyNumberFormat="1" applyFont="1" applyFill="1" applyBorder="1" applyAlignment="1">
      <alignment horizontal="center" vertical="top"/>
    </xf>
    <xf numFmtId="4" fontId="6" fillId="5" borderId="2" xfId="0" applyNumberFormat="1" applyFont="1" applyFill="1" applyBorder="1" applyAlignment="1">
      <alignment vertical="top"/>
    </xf>
    <xf numFmtId="4" fontId="4" fillId="5" borderId="2" xfId="0" applyNumberFormat="1" applyFont="1" applyFill="1" applyBorder="1" applyAlignment="1">
      <alignment vertical="top"/>
    </xf>
    <xf numFmtId="4" fontId="4" fillId="0" borderId="20" xfId="0" applyNumberFormat="1" applyFont="1" applyFill="1" applyBorder="1" applyAlignment="1">
      <alignment horizontal="right" vertical="top"/>
    </xf>
    <xf numFmtId="4" fontId="4" fillId="4" borderId="20" xfId="0" applyNumberFormat="1" applyFont="1" applyFill="1" applyBorder="1" applyAlignment="1">
      <alignment horizontal="center" vertical="top"/>
    </xf>
    <xf numFmtId="4" fontId="4" fillId="4" borderId="2" xfId="0" applyNumberFormat="1" applyFont="1" applyFill="1" applyBorder="1" applyAlignment="1">
      <alignment horizontal="center" vertical="top"/>
    </xf>
    <xf numFmtId="4" fontId="4" fillId="4" borderId="3" xfId="0" applyNumberFormat="1" applyFont="1" applyFill="1" applyBorder="1" applyAlignment="1">
      <alignment horizontal="center" vertical="top"/>
    </xf>
    <xf numFmtId="4" fontId="4" fillId="4" borderId="4" xfId="0" applyNumberFormat="1" applyFont="1" applyFill="1" applyBorder="1" applyAlignment="1">
      <alignment horizontal="center" vertical="top"/>
    </xf>
    <xf numFmtId="2" fontId="4" fillId="7" borderId="35" xfId="0" applyNumberFormat="1" applyFont="1" applyFill="1" applyBorder="1" applyAlignment="1">
      <alignment horizontal="center" vertical="top"/>
    </xf>
    <xf numFmtId="2" fontId="4" fillId="7" borderId="36" xfId="0" applyNumberFormat="1" applyFont="1" applyFill="1" applyBorder="1" applyAlignment="1">
      <alignment horizontal="center" vertical="top"/>
    </xf>
    <xf numFmtId="49" fontId="4" fillId="7" borderId="36" xfId="0" applyNumberFormat="1" applyFont="1" applyFill="1" applyBorder="1" applyAlignment="1">
      <alignment horizontal="center" vertical="top"/>
    </xf>
    <xf numFmtId="2" fontId="4" fillId="7" borderId="37" xfId="0" applyNumberFormat="1" applyFont="1" applyFill="1" applyBorder="1" applyAlignment="1">
      <alignment horizontal="center" vertical="top"/>
    </xf>
    <xf numFmtId="2" fontId="3" fillId="0" borderId="36" xfId="0" applyNumberFormat="1" applyFont="1" applyFill="1" applyBorder="1" applyAlignment="1">
      <alignment vertical="top"/>
    </xf>
    <xf numFmtId="49" fontId="4" fillId="4" borderId="35" xfId="0" applyNumberFormat="1" applyFont="1" applyFill="1" applyBorder="1" applyAlignment="1">
      <alignment horizontal="center" vertical="top"/>
    </xf>
    <xf numFmtId="49" fontId="4" fillId="4" borderId="36" xfId="0" applyNumberFormat="1" applyFont="1" applyFill="1" applyBorder="1" applyAlignment="1">
      <alignment horizontal="center" vertical="top"/>
    </xf>
    <xf numFmtId="1" fontId="3" fillId="5" borderId="35" xfId="0" applyNumberFormat="1" applyFont="1" applyFill="1" applyBorder="1" applyAlignment="1">
      <alignment horizontal="center" vertical="top"/>
    </xf>
    <xf numFmtId="3" fontId="4" fillId="6" borderId="38" xfId="0" applyNumberFormat="1" applyFont="1" applyFill="1" applyBorder="1" applyAlignment="1">
      <alignment vertical="top"/>
    </xf>
    <xf numFmtId="3" fontId="4" fillId="6" borderId="37" xfId="0" applyNumberFormat="1" applyFont="1" applyFill="1" applyBorder="1" applyAlignment="1">
      <alignment vertical="top"/>
    </xf>
    <xf numFmtId="3" fontId="4" fillId="6" borderId="39" xfId="0" applyNumberFormat="1" applyFont="1" applyFill="1" applyBorder="1" applyAlignment="1">
      <alignment vertical="top"/>
    </xf>
    <xf numFmtId="3" fontId="4" fillId="5" borderId="38" xfId="0" applyNumberFormat="1" applyFont="1" applyFill="1" applyBorder="1" applyAlignment="1">
      <alignment vertical="top"/>
    </xf>
    <xf numFmtId="3" fontId="4" fillId="0" borderId="37" xfId="0" applyNumberFormat="1" applyFont="1" applyFill="1" applyBorder="1" applyAlignment="1">
      <alignment vertical="top"/>
    </xf>
    <xf numFmtId="3" fontId="4" fillId="0" borderId="38" xfId="0" applyNumberFormat="1" applyFont="1" applyFill="1" applyBorder="1" applyAlignment="1">
      <alignment vertical="top"/>
    </xf>
    <xf numFmtId="3" fontId="4" fillId="4" borderId="35" xfId="0" applyNumberFormat="1" applyFont="1" applyFill="1" applyBorder="1" applyAlignment="1">
      <alignment vertical="top"/>
    </xf>
    <xf numFmtId="3" fontId="4" fillId="4" borderId="39" xfId="0" applyNumberFormat="1" applyFont="1" applyFill="1" applyBorder="1" applyAlignment="1">
      <alignment vertical="top"/>
    </xf>
    <xf numFmtId="3" fontId="4" fillId="0" borderId="38" xfId="0" applyNumberFormat="1" applyFont="1" applyFill="1" applyBorder="1" applyAlignment="1">
      <alignment horizontal="center" vertical="top"/>
    </xf>
    <xf numFmtId="3" fontId="4" fillId="0" borderId="38" xfId="0" applyNumberFormat="1" applyFont="1" applyFill="1" applyBorder="1" applyAlignment="1">
      <alignment horizontal="right" vertical="top"/>
    </xf>
    <xf numFmtId="3" fontId="4" fillId="5" borderId="38" xfId="0" applyNumberFormat="1" applyFont="1" applyFill="1" applyBorder="1" applyAlignment="1">
      <alignment horizontal="center" vertical="top"/>
    </xf>
    <xf numFmtId="3" fontId="6" fillId="5" borderId="37" xfId="0" applyNumberFormat="1" applyFont="1" applyFill="1" applyBorder="1" applyAlignment="1">
      <alignment vertical="top"/>
    </xf>
    <xf numFmtId="3" fontId="6" fillId="0" borderId="38" xfId="0" applyNumberFormat="1" applyFont="1" applyFill="1" applyBorder="1" applyAlignment="1">
      <alignment vertical="top"/>
    </xf>
    <xf numFmtId="3" fontId="4" fillId="4" borderId="38" xfId="0" applyNumberFormat="1" applyFont="1" applyFill="1" applyBorder="1" applyAlignment="1">
      <alignment horizontal="center" vertical="top"/>
    </xf>
    <xf numFmtId="3" fontId="4" fillId="4" borderId="37" xfId="0" applyNumberFormat="1" applyFont="1" applyFill="1" applyBorder="1" applyAlignment="1">
      <alignment horizontal="center" vertical="top"/>
    </xf>
    <xf numFmtId="3" fontId="4" fillId="4" borderId="35" xfId="0" applyNumberFormat="1" applyFont="1" applyFill="1" applyBorder="1" applyAlignment="1">
      <alignment horizontal="center" vertical="top"/>
    </xf>
    <xf numFmtId="3" fontId="4" fillId="4" borderId="39" xfId="0" applyNumberFormat="1" applyFont="1" applyFill="1" applyBorder="1" applyAlignment="1">
      <alignment horizontal="center" vertical="top"/>
    </xf>
    <xf numFmtId="167" fontId="4" fillId="6" borderId="20" xfId="0" applyNumberFormat="1" applyFont="1" applyFill="1" applyBorder="1" applyAlignment="1">
      <alignment vertical="top"/>
    </xf>
    <xf numFmtId="167" fontId="4" fillId="6" borderId="2" xfId="0" applyNumberFormat="1" applyFont="1" applyFill="1" applyBorder="1" applyAlignment="1">
      <alignment vertical="top"/>
    </xf>
    <xf numFmtId="167" fontId="4" fillId="6" borderId="4" xfId="0" applyNumberFormat="1" applyFont="1" applyFill="1" applyBorder="1" applyAlignment="1">
      <alignment vertical="top"/>
    </xf>
    <xf numFmtId="167" fontId="4" fillId="5" borderId="20" xfId="0" applyNumberFormat="1" applyFont="1" applyFill="1" applyBorder="1" applyAlignment="1">
      <alignment vertical="top"/>
    </xf>
    <xf numFmtId="167" fontId="4" fillId="0" borderId="2" xfId="0" applyNumberFormat="1" applyFont="1" applyFill="1" applyBorder="1" applyAlignment="1">
      <alignment vertical="top"/>
    </xf>
    <xf numFmtId="167" fontId="4" fillId="0" borderId="20" xfId="0" applyNumberFormat="1" applyFont="1" applyFill="1" applyBorder="1" applyAlignment="1">
      <alignment vertical="top"/>
    </xf>
    <xf numFmtId="167" fontId="4" fillId="4" borderId="3" xfId="0" applyNumberFormat="1" applyFont="1" applyFill="1" applyBorder="1" applyAlignment="1">
      <alignment vertical="top"/>
    </xf>
    <xf numFmtId="167" fontId="4" fillId="4" borderId="4" xfId="0" applyNumberFormat="1" applyFont="1" applyFill="1" applyBorder="1" applyAlignment="1">
      <alignment vertical="top"/>
    </xf>
    <xf numFmtId="167" fontId="4" fillId="0" borderId="20" xfId="0" applyNumberFormat="1" applyFont="1" applyFill="1" applyBorder="1" applyAlignment="1">
      <alignment horizontal="center" vertical="top"/>
    </xf>
    <xf numFmtId="167" fontId="4" fillId="0" borderId="20" xfId="0" applyNumberFormat="1" applyFont="1" applyFill="1" applyBorder="1" applyAlignment="1">
      <alignment horizontal="right" vertical="top"/>
    </xf>
    <xf numFmtId="167" fontId="4" fillId="5" borderId="20" xfId="0" applyNumberFormat="1" applyFont="1" applyFill="1" applyBorder="1" applyAlignment="1">
      <alignment horizontal="center" vertical="top"/>
    </xf>
    <xf numFmtId="167" fontId="6" fillId="5" borderId="2" xfId="0" applyNumberFormat="1" applyFont="1" applyFill="1" applyBorder="1" applyAlignment="1">
      <alignment vertical="top"/>
    </xf>
    <xf numFmtId="167" fontId="6" fillId="0" borderId="20" xfId="0" applyNumberFormat="1" applyFont="1" applyFill="1" applyBorder="1" applyAlignment="1">
      <alignment vertical="top"/>
    </xf>
    <xf numFmtId="167" fontId="4" fillId="4" borderId="20" xfId="0" applyNumberFormat="1" applyFont="1" applyFill="1" applyBorder="1" applyAlignment="1">
      <alignment horizontal="center" vertical="top"/>
    </xf>
    <xf numFmtId="167" fontId="4" fillId="4" borderId="2" xfId="0" applyNumberFormat="1" applyFont="1" applyFill="1" applyBorder="1" applyAlignment="1">
      <alignment horizontal="center" vertical="top"/>
    </xf>
    <xf numFmtId="167" fontId="4" fillId="4" borderId="3" xfId="0" applyNumberFormat="1" applyFont="1" applyFill="1" applyBorder="1" applyAlignment="1">
      <alignment horizontal="center" vertical="top"/>
    </xf>
    <xf numFmtId="167" fontId="4" fillId="4" borderId="4" xfId="0" applyNumberFormat="1" applyFont="1" applyFill="1" applyBorder="1" applyAlignment="1">
      <alignment horizontal="center" vertical="top"/>
    </xf>
    <xf numFmtId="4" fontId="6" fillId="0" borderId="20" xfId="0" applyNumberFormat="1" applyFont="1" applyFill="1" applyBorder="1" applyAlignment="1">
      <alignment vertical="top"/>
    </xf>
    <xf numFmtId="166" fontId="6" fillId="0" borderId="20" xfId="0" applyNumberFormat="1" applyFont="1" applyFill="1" applyBorder="1" applyAlignment="1">
      <alignment vertical="top"/>
    </xf>
    <xf numFmtId="49" fontId="4" fillId="8" borderId="20" xfId="0" applyNumberFormat="1" applyFont="1" applyFill="1" applyBorder="1" applyAlignment="1">
      <alignment horizontal="center" vertical="top"/>
    </xf>
    <xf numFmtId="2" fontId="3" fillId="0" borderId="41" xfId="0" applyNumberFormat="1" applyFont="1" applyFill="1" applyBorder="1" applyAlignment="1">
      <alignment vertical="top"/>
    </xf>
    <xf numFmtId="49" fontId="4" fillId="4" borderId="40" xfId="0" applyNumberFormat="1" applyFont="1" applyFill="1" applyBorder="1" applyAlignment="1">
      <alignment horizontal="center" vertical="top"/>
    </xf>
    <xf numFmtId="49" fontId="4" fillId="4" borderId="41" xfId="0" applyNumberFormat="1" applyFont="1" applyFill="1" applyBorder="1" applyAlignment="1">
      <alignment horizontal="center" vertical="top"/>
    </xf>
    <xf numFmtId="1" fontId="3" fillId="5" borderId="40" xfId="0" applyNumberFormat="1" applyFont="1" applyFill="1" applyBorder="1" applyAlignment="1">
      <alignment horizontal="center" vertical="top"/>
    </xf>
    <xf numFmtId="2" fontId="4" fillId="0" borderId="43" xfId="0" applyNumberFormat="1" applyFont="1" applyFill="1" applyBorder="1" applyAlignment="1">
      <alignment vertical="top"/>
    </xf>
    <xf numFmtId="49" fontId="4" fillId="4" borderId="40" xfId="0" applyNumberFormat="1" applyFont="1" applyFill="1" applyBorder="1" applyAlignment="1">
      <alignment vertical="top"/>
    </xf>
    <xf numFmtId="49" fontId="4" fillId="4" borderId="44" xfId="0" applyNumberFormat="1" applyFont="1" applyFill="1" applyBorder="1" applyAlignment="1">
      <alignment vertical="top"/>
    </xf>
    <xf numFmtId="1" fontId="4" fillId="0" borderId="43" xfId="0" applyNumberFormat="1" applyFont="1" applyFill="1" applyBorder="1" applyAlignment="1">
      <alignment horizontal="center" vertical="top"/>
    </xf>
    <xf numFmtId="2" fontId="4" fillId="0" borderId="43" xfId="0" applyNumberFormat="1" applyFont="1" applyFill="1" applyBorder="1" applyAlignment="1">
      <alignment horizontal="center" vertical="top"/>
    </xf>
    <xf numFmtId="1" fontId="4" fillId="5" borderId="43" xfId="0" applyNumberFormat="1" applyFont="1" applyFill="1" applyBorder="1" applyAlignment="1">
      <alignment horizontal="center" vertical="top"/>
    </xf>
    <xf numFmtId="1" fontId="4" fillId="0" borderId="44" xfId="0" applyNumberFormat="1" applyFont="1" applyFill="1" applyBorder="1" applyAlignment="1">
      <alignment vertical="top"/>
    </xf>
    <xf numFmtId="165" fontId="6" fillId="0" borderId="43" xfId="0" applyNumberFormat="1" applyFont="1" applyFill="1" applyBorder="1" applyAlignment="1">
      <alignment vertical="top"/>
    </xf>
    <xf numFmtId="49" fontId="4" fillId="4" borderId="43" xfId="0" applyNumberFormat="1" applyFont="1" applyFill="1" applyBorder="1" applyAlignment="1">
      <alignment horizontal="center" vertical="top"/>
    </xf>
    <xf numFmtId="1" fontId="4" fillId="0" borderId="43" xfId="0" applyNumberFormat="1" applyFont="1" applyFill="1" applyBorder="1" applyAlignment="1">
      <alignment vertical="top"/>
    </xf>
    <xf numFmtId="49" fontId="4" fillId="4" borderId="42" xfId="0" applyNumberFormat="1" applyFont="1" applyFill="1" applyBorder="1" applyAlignment="1">
      <alignment horizontal="center" vertical="top"/>
    </xf>
    <xf numFmtId="49" fontId="4" fillId="4" borderId="44" xfId="0" applyNumberFormat="1" applyFont="1" applyFill="1" applyBorder="1" applyAlignment="1">
      <alignment horizontal="center" vertical="top"/>
    </xf>
    <xf numFmtId="49" fontId="4" fillId="3" borderId="42" xfId="0" applyNumberFormat="1" applyFont="1" applyFill="1" applyBorder="1" applyAlignment="1">
      <alignment horizontal="center" vertical="top"/>
    </xf>
    <xf numFmtId="166" fontId="4" fillId="6" borderId="38" xfId="0" applyNumberFormat="1" applyFont="1" applyFill="1" applyBorder="1" applyAlignment="1">
      <alignment vertical="top"/>
    </xf>
    <xf numFmtId="166" fontId="4" fillId="6" borderId="37" xfId="0" applyNumberFormat="1" applyFont="1" applyFill="1" applyBorder="1" applyAlignment="1">
      <alignment vertical="top"/>
    </xf>
    <xf numFmtId="166" fontId="4" fillId="0" borderId="38" xfId="0" applyNumberFormat="1" applyFont="1" applyFill="1" applyBorder="1" applyAlignment="1">
      <alignment horizontal="right" vertical="top"/>
    </xf>
    <xf numFmtId="166" fontId="4" fillId="5" borderId="38" xfId="0" applyNumberFormat="1" applyFont="1" applyFill="1" applyBorder="1" applyAlignment="1">
      <alignment vertical="top"/>
    </xf>
    <xf numFmtId="166" fontId="6" fillId="5" borderId="37" xfId="0" applyNumberFormat="1" applyFont="1" applyFill="1" applyBorder="1" applyAlignment="1">
      <alignment vertical="top"/>
    </xf>
    <xf numFmtId="168" fontId="4" fillId="5" borderId="44" xfId="0" applyNumberFormat="1" applyFont="1" applyFill="1" applyBorder="1" applyAlignment="1">
      <alignment vertical="top"/>
    </xf>
    <xf numFmtId="166" fontId="4" fillId="5" borderId="39" xfId="0" applyNumberFormat="1" applyFont="1" applyFill="1" applyBorder="1" applyAlignment="1">
      <alignment vertical="top"/>
    </xf>
    <xf numFmtId="166" fontId="4" fillId="5" borderId="4" xfId="0" applyNumberFormat="1" applyFont="1" applyFill="1" applyBorder="1" applyAlignment="1">
      <alignment vertical="top"/>
    </xf>
    <xf numFmtId="166" fontId="4" fillId="5" borderId="2" xfId="0" applyNumberFormat="1" applyFont="1" applyFill="1" applyBorder="1" applyAlignment="1">
      <alignment vertical="top"/>
    </xf>
    <xf numFmtId="166" fontId="4" fillId="9" borderId="16" xfId="0" applyNumberFormat="1" applyFont="1" applyFill="1" applyBorder="1" applyAlignment="1">
      <alignment vertical="top"/>
    </xf>
    <xf numFmtId="166" fontId="4" fillId="9" borderId="12" xfId="0" applyNumberFormat="1" applyFont="1" applyFill="1" applyBorder="1" applyAlignment="1">
      <alignment vertical="top"/>
    </xf>
    <xf numFmtId="167" fontId="4" fillId="9" borderId="20" xfId="0" applyNumberFormat="1" applyFont="1" applyFill="1" applyBorder="1" applyAlignment="1">
      <alignment vertical="top"/>
    </xf>
    <xf numFmtId="4" fontId="4" fillId="9" borderId="20" xfId="0" applyNumberFormat="1" applyFont="1" applyFill="1" applyBorder="1" applyAlignment="1">
      <alignment vertical="top"/>
    </xf>
    <xf numFmtId="166" fontId="4" fillId="9" borderId="20" xfId="0" applyNumberFormat="1" applyFont="1" applyFill="1" applyBorder="1" applyAlignment="1">
      <alignment vertical="top"/>
    </xf>
    <xf numFmtId="2" fontId="7" fillId="5" borderId="0" xfId="0" applyNumberFormat="1" applyFont="1" applyFill="1" applyAlignment="1">
      <alignment vertical="top"/>
    </xf>
    <xf numFmtId="168" fontId="11" fillId="5" borderId="44" xfId="0" applyNumberFormat="1" applyFont="1" applyFill="1" applyBorder="1" applyAlignment="1">
      <alignment vertical="top"/>
    </xf>
    <xf numFmtId="49" fontId="4" fillId="10" borderId="40" xfId="0" applyNumberFormat="1" applyFont="1" applyFill="1" applyBorder="1" applyAlignment="1">
      <alignment horizontal="center" vertical="top"/>
    </xf>
    <xf numFmtId="49" fontId="4" fillId="10" borderId="41" xfId="0" applyNumberFormat="1" applyFont="1" applyFill="1" applyBorder="1" applyAlignment="1">
      <alignment horizontal="center" vertical="top"/>
    </xf>
    <xf numFmtId="3" fontId="4" fillId="9" borderId="20" xfId="0" applyNumberFormat="1" applyFont="1" applyFill="1" applyBorder="1" applyAlignment="1">
      <alignment vertical="top"/>
    </xf>
    <xf numFmtId="166" fontId="4" fillId="9" borderId="2" xfId="0" applyNumberFormat="1" applyFont="1" applyFill="1" applyBorder="1" applyAlignment="1">
      <alignment vertical="top"/>
    </xf>
    <xf numFmtId="3" fontId="4" fillId="9" borderId="2" xfId="0" applyNumberFormat="1" applyFont="1" applyFill="1" applyBorder="1" applyAlignment="1">
      <alignment vertical="top"/>
    </xf>
    <xf numFmtId="4" fontId="4" fillId="9" borderId="2" xfId="0" applyNumberFormat="1" applyFont="1" applyFill="1" applyBorder="1" applyAlignment="1">
      <alignment vertical="top"/>
    </xf>
    <xf numFmtId="167" fontId="4" fillId="9" borderId="2" xfId="0" applyNumberFormat="1" applyFont="1" applyFill="1" applyBorder="1" applyAlignment="1">
      <alignment vertical="top"/>
    </xf>
    <xf numFmtId="166" fontId="4" fillId="9" borderId="14" xfId="0" applyNumberFormat="1" applyFont="1" applyFill="1" applyBorder="1" applyAlignment="1">
      <alignment vertical="top"/>
    </xf>
    <xf numFmtId="166" fontId="4" fillId="9" borderId="3" xfId="0" applyNumberFormat="1" applyFont="1" applyFill="1" applyBorder="1" applyAlignment="1">
      <alignment vertical="top"/>
    </xf>
    <xf numFmtId="3" fontId="4" fillId="9" borderId="3" xfId="0" applyNumberFormat="1" applyFont="1" applyFill="1" applyBorder="1" applyAlignment="1">
      <alignment vertical="top"/>
    </xf>
    <xf numFmtId="4" fontId="4" fillId="9" borderId="3" xfId="0" applyNumberFormat="1" applyFont="1" applyFill="1" applyBorder="1" applyAlignment="1">
      <alignment vertical="top"/>
    </xf>
    <xf numFmtId="167" fontId="4" fillId="9" borderId="3" xfId="0" applyNumberFormat="1" applyFont="1" applyFill="1" applyBorder="1" applyAlignment="1">
      <alignment vertical="top"/>
    </xf>
    <xf numFmtId="3" fontId="4" fillId="6" borderId="19" xfId="0" applyNumberFormat="1" applyFont="1" applyFill="1" applyBorder="1" applyAlignment="1">
      <alignment vertical="top"/>
    </xf>
    <xf numFmtId="167" fontId="4" fillId="6" borderId="19" xfId="0" applyNumberFormat="1" applyFont="1" applyFill="1" applyBorder="1" applyAlignment="1">
      <alignment vertical="top"/>
    </xf>
    <xf numFmtId="3" fontId="4" fillId="5" borderId="14" xfId="0" applyNumberFormat="1" applyFont="1" applyFill="1" applyBorder="1" applyAlignment="1">
      <alignment vertical="top"/>
    </xf>
    <xf numFmtId="3" fontId="4" fillId="5" borderId="3" xfId="0" applyNumberFormat="1" applyFont="1" applyFill="1" applyBorder="1" applyAlignment="1">
      <alignment vertical="top"/>
    </xf>
    <xf numFmtId="3" fontId="6" fillId="5" borderId="15" xfId="0" applyNumberFormat="1" applyFont="1" applyFill="1" applyBorder="1" applyAlignment="1">
      <alignment horizontal="right" vertical="top"/>
    </xf>
    <xf numFmtId="3" fontId="6" fillId="5" borderId="35" xfId="0" applyNumberFormat="1" applyFont="1" applyFill="1" applyBorder="1" applyAlignment="1">
      <alignment horizontal="right" vertical="top"/>
    </xf>
    <xf numFmtId="167" fontId="6" fillId="5" borderId="3" xfId="0" applyNumberFormat="1" applyFont="1" applyFill="1" applyBorder="1" applyAlignment="1">
      <alignment horizontal="right" vertical="top"/>
    </xf>
    <xf numFmtId="165" fontId="6" fillId="5" borderId="15" xfId="0" applyNumberFormat="1" applyFont="1" applyFill="1" applyBorder="1" applyAlignment="1">
      <alignment horizontal="right" vertical="top"/>
    </xf>
    <xf numFmtId="166" fontId="6" fillId="5" borderId="35" xfId="0" applyNumberFormat="1" applyFont="1" applyFill="1" applyBorder="1" applyAlignment="1">
      <alignment horizontal="right" vertical="top"/>
    </xf>
    <xf numFmtId="166" fontId="6" fillId="5" borderId="14" xfId="0" applyNumberFormat="1" applyFont="1" applyFill="1" applyBorder="1" applyAlignment="1">
      <alignment vertical="top"/>
    </xf>
    <xf numFmtId="166" fontId="6" fillId="5" borderId="3" xfId="0" applyNumberFormat="1" applyFont="1" applyFill="1" applyBorder="1" applyAlignment="1">
      <alignment vertical="top"/>
    </xf>
    <xf numFmtId="3" fontId="6" fillId="5" borderId="3" xfId="0" applyNumberFormat="1" applyFont="1" applyFill="1" applyBorder="1" applyAlignment="1">
      <alignment vertical="top"/>
    </xf>
    <xf numFmtId="4" fontId="6" fillId="5" borderId="3" xfId="0" applyNumberFormat="1" applyFont="1" applyFill="1" applyBorder="1" applyAlignment="1">
      <alignment vertical="top"/>
    </xf>
    <xf numFmtId="166" fontId="6" fillId="5" borderId="3" xfId="0" applyNumberFormat="1" applyFont="1" applyFill="1" applyBorder="1" applyAlignment="1">
      <alignment horizontal="right" vertical="top"/>
    </xf>
    <xf numFmtId="4" fontId="6" fillId="5" borderId="3" xfId="0" applyNumberFormat="1" applyFont="1" applyFill="1" applyBorder="1" applyAlignment="1">
      <alignment horizontal="right" vertical="top"/>
    </xf>
    <xf numFmtId="4" fontId="4" fillId="5" borderId="3" xfId="0" applyNumberFormat="1" applyFont="1" applyFill="1" applyBorder="1" applyAlignment="1">
      <alignment vertical="top"/>
    </xf>
    <xf numFmtId="3" fontId="4" fillId="6" borderId="45" xfId="0" applyNumberFormat="1" applyFont="1" applyFill="1" applyBorder="1" applyAlignment="1">
      <alignment vertical="top"/>
    </xf>
    <xf numFmtId="3" fontId="4" fillId="6" borderId="23" xfId="0" applyNumberFormat="1" applyFont="1" applyFill="1" applyBorder="1" applyAlignment="1">
      <alignment vertical="top"/>
    </xf>
    <xf numFmtId="3" fontId="4" fillId="6" borderId="46" xfId="0" applyNumberFormat="1" applyFont="1" applyFill="1" applyBorder="1" applyAlignment="1">
      <alignment vertical="top"/>
    </xf>
    <xf numFmtId="1" fontId="4" fillId="5" borderId="23" xfId="0" applyNumberFormat="1" applyFont="1" applyFill="1" applyBorder="1" applyAlignment="1">
      <alignment vertical="top"/>
    </xf>
    <xf numFmtId="166" fontId="4" fillId="5" borderId="46" xfId="0" applyNumberFormat="1" applyFont="1" applyFill="1" applyBorder="1" applyAlignment="1">
      <alignment vertical="top"/>
    </xf>
    <xf numFmtId="2" fontId="3" fillId="10" borderId="0" xfId="0" applyNumberFormat="1" applyFont="1" applyFill="1" applyAlignment="1">
      <alignment vertical="top"/>
    </xf>
    <xf numFmtId="2" fontId="4" fillId="10" borderId="0" xfId="0" applyNumberFormat="1" applyFont="1" applyFill="1" applyAlignment="1">
      <alignment vertical="top"/>
    </xf>
    <xf numFmtId="2" fontId="3" fillId="10" borderId="0" xfId="0" applyNumberFormat="1" applyFont="1" applyFill="1" applyBorder="1" applyAlignment="1">
      <alignment vertical="top"/>
    </xf>
    <xf numFmtId="2" fontId="4" fillId="10" borderId="0" xfId="0" applyNumberFormat="1" applyFont="1" applyFill="1" applyBorder="1" applyAlignment="1">
      <alignment vertical="top"/>
    </xf>
    <xf numFmtId="2" fontId="3" fillId="0" borderId="39" xfId="0" applyNumberFormat="1" applyFont="1" applyFill="1" applyBorder="1" applyAlignment="1">
      <alignment vertical="top"/>
    </xf>
    <xf numFmtId="2" fontId="3" fillId="0" borderId="47" xfId="0" applyNumberFormat="1" applyFont="1" applyFill="1" applyBorder="1" applyAlignment="1">
      <alignment vertical="top"/>
    </xf>
    <xf numFmtId="3" fontId="4" fillId="9" borderId="4" xfId="0" applyNumberFormat="1" applyFont="1" applyFill="1" applyBorder="1" applyAlignment="1">
      <alignment vertical="top"/>
    </xf>
    <xf numFmtId="167" fontId="4" fillId="9" borderId="4" xfId="0" applyNumberFormat="1" applyFont="1" applyFill="1" applyBorder="1" applyAlignment="1">
      <alignment vertical="top"/>
    </xf>
    <xf numFmtId="3" fontId="4" fillId="0" borderId="4" xfId="0" applyNumberFormat="1" applyFont="1" applyFill="1" applyBorder="1" applyAlignment="1">
      <alignment vertical="top"/>
    </xf>
    <xf numFmtId="166" fontId="4" fillId="9" borderId="17" xfId="0" applyNumberFormat="1" applyFont="1" applyFill="1" applyBorder="1" applyAlignment="1">
      <alignment vertical="top"/>
    </xf>
    <xf numFmtId="166" fontId="4" fillId="9" borderId="4" xfId="0" applyNumberFormat="1" applyFont="1" applyFill="1" applyBorder="1" applyAlignment="1">
      <alignment vertical="top"/>
    </xf>
    <xf numFmtId="4" fontId="4" fillId="9" borderId="4" xfId="0" applyNumberFormat="1" applyFont="1" applyFill="1" applyBorder="1" applyAlignment="1">
      <alignment vertical="top"/>
    </xf>
    <xf numFmtId="168" fontId="4" fillId="9" borderId="43" xfId="0" applyNumberFormat="1" applyFont="1" applyFill="1" applyBorder="1" applyAlignment="1">
      <alignment vertical="top"/>
    </xf>
    <xf numFmtId="168" fontId="4" fillId="9" borderId="42" xfId="0" applyNumberFormat="1" applyFont="1" applyFill="1" applyBorder="1" applyAlignment="1">
      <alignment vertical="top"/>
    </xf>
    <xf numFmtId="166" fontId="4" fillId="9" borderId="45" xfId="0" applyNumberFormat="1" applyFont="1" applyFill="1" applyBorder="1" applyAlignment="1">
      <alignment vertical="top"/>
    </xf>
    <xf numFmtId="166" fontId="4" fillId="9" borderId="19" xfId="0" applyNumberFormat="1" applyFont="1" applyFill="1" applyBorder="1" applyAlignment="1">
      <alignment vertical="top"/>
    </xf>
    <xf numFmtId="3" fontId="4" fillId="9" borderId="19" xfId="0" applyNumberFormat="1" applyFont="1" applyFill="1" applyBorder="1" applyAlignment="1">
      <alignment vertical="top"/>
    </xf>
    <xf numFmtId="4" fontId="4" fillId="9" borderId="19" xfId="0" applyNumberFormat="1" applyFont="1" applyFill="1" applyBorder="1" applyAlignment="1">
      <alignment vertical="top"/>
    </xf>
    <xf numFmtId="167" fontId="4" fillId="9" borderId="19" xfId="0" applyNumberFormat="1" applyFont="1" applyFill="1" applyBorder="1" applyAlignment="1">
      <alignment vertical="top"/>
    </xf>
    <xf numFmtId="166" fontId="4" fillId="9" borderId="38" xfId="0" applyNumberFormat="1" applyFont="1" applyFill="1" applyBorder="1" applyAlignment="1">
      <alignment vertical="top"/>
    </xf>
    <xf numFmtId="166" fontId="4" fillId="9" borderId="37" xfId="0" applyNumberFormat="1" applyFont="1" applyFill="1" applyBorder="1" applyAlignment="1">
      <alignment vertical="top"/>
    </xf>
    <xf numFmtId="2" fontId="4" fillId="0" borderId="5" xfId="0" applyNumberFormat="1" applyFont="1" applyFill="1" applyBorder="1" applyAlignment="1">
      <alignment vertical="top"/>
    </xf>
    <xf numFmtId="2" fontId="3" fillId="0" borderId="5" xfId="0" applyNumberFormat="1" applyFont="1" applyFill="1" applyBorder="1" applyAlignment="1">
      <alignment vertical="top"/>
    </xf>
    <xf numFmtId="2" fontId="11" fillId="0" borderId="5" xfId="0" applyNumberFormat="1" applyFont="1" applyFill="1" applyBorder="1" applyAlignment="1">
      <alignment vertical="top"/>
    </xf>
    <xf numFmtId="168" fontId="4" fillId="0" borderId="4" xfId="0" applyNumberFormat="1" applyFont="1" applyFill="1" applyBorder="1" applyAlignment="1">
      <alignment vertical="top"/>
    </xf>
    <xf numFmtId="2" fontId="9" fillId="0" borderId="0" xfId="0" applyNumberFormat="1" applyFont="1" applyBorder="1" applyAlignment="1">
      <alignment vertical="top"/>
    </xf>
    <xf numFmtId="2" fontId="10" fillId="10" borderId="5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horizontal="left" vertical="top" wrapText="1"/>
    </xf>
    <xf numFmtId="49" fontId="11" fillId="0" borderId="11" xfId="0" applyNumberFormat="1" applyFont="1" applyFill="1" applyBorder="1" applyAlignment="1">
      <alignment horizontal="left" vertical="top"/>
    </xf>
    <xf numFmtId="49" fontId="11" fillId="0" borderId="22" xfId="0" applyNumberFormat="1" applyFont="1" applyFill="1" applyBorder="1" applyAlignment="1">
      <alignment horizontal="left" vertical="top"/>
    </xf>
    <xf numFmtId="2" fontId="4" fillId="0" borderId="20" xfId="0" applyNumberFormat="1" applyFont="1" applyFill="1" applyBorder="1" applyAlignment="1">
      <alignment horizontal="left" vertical="top" wrapText="1"/>
    </xf>
    <xf numFmtId="2" fontId="11" fillId="0" borderId="1" xfId="0" applyNumberFormat="1" applyFont="1" applyFill="1" applyBorder="1" applyAlignment="1">
      <alignment horizontal="left" vertical="top" wrapText="1"/>
    </xf>
    <xf numFmtId="2" fontId="11" fillId="0" borderId="4" xfId="0" applyNumberFormat="1" applyFont="1" applyFill="1" applyBorder="1" applyAlignment="1">
      <alignment horizontal="left" vertical="top" wrapText="1"/>
    </xf>
    <xf numFmtId="166" fontId="4" fillId="6" borderId="17" xfId="0" applyNumberFormat="1" applyFont="1" applyFill="1" applyBorder="1" applyAlignment="1">
      <alignment vertical="top"/>
    </xf>
  </cellXfs>
  <cellStyles count="5">
    <cellStyle name="Komma 2" xfId="2"/>
    <cellStyle name="Prozent 2" xfId="3"/>
    <cellStyle name="Standard" xfId="0" builtinId="0"/>
    <cellStyle name="Standard 2" xfId="1"/>
    <cellStyle name="Standard 3" xfId="4"/>
  </cellStyles>
  <dxfs count="0"/>
  <tableStyles count="0" defaultTableStyle="TableStyleMedium2" defaultPivotStyle="PivotStyleLight16"/>
  <colors>
    <mruColors>
      <color rgb="FFFF8181"/>
      <color rgb="FFFFFF99"/>
      <color rgb="FF0000FF"/>
      <color rgb="FFFFCDCD"/>
      <color rgb="FFCDF9C3"/>
      <color rgb="FF006600"/>
      <color rgb="FFFFC9C9"/>
      <color rgb="FF8DE3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28"/>
  <sheetViews>
    <sheetView tabSelected="1" zoomScaleNormal="100" workbookViewId="0">
      <pane xSplit="6" ySplit="9" topLeftCell="V94" activePane="bottomRight" state="frozen"/>
      <selection pane="topRight" activeCell="F1" sqref="F1"/>
      <selection pane="bottomLeft" activeCell="A13" sqref="A13"/>
      <selection pane="bottomRight" activeCell="AK114" sqref="AK114"/>
    </sheetView>
  </sheetViews>
  <sheetFormatPr baseColWidth="10" defaultRowHeight="12.75" x14ac:dyDescent="0.25"/>
  <cols>
    <col min="1" max="1" width="7.7109375" style="7" hidden="1" customWidth="1"/>
    <col min="2" max="2" width="7.140625" style="7" hidden="1" customWidth="1"/>
    <col min="3" max="3" width="27.7109375" style="4" customWidth="1"/>
    <col min="4" max="4" width="10.7109375" style="3" customWidth="1"/>
    <col min="5" max="5" width="8.7109375" style="1" customWidth="1"/>
    <col min="6" max="6" width="12.7109375" style="3" customWidth="1"/>
    <col min="7" max="7" width="0.5703125" style="15" customWidth="1"/>
    <col min="8" max="17" width="9.7109375" style="33" customWidth="1"/>
    <col min="18" max="19" width="9.7109375" style="33" hidden="1" customWidth="1"/>
    <col min="20" max="20" width="9.7109375" style="16" customWidth="1"/>
    <col min="21" max="22" width="10.7109375" style="23" customWidth="1"/>
    <col min="23" max="23" width="8.7109375" style="16" customWidth="1"/>
    <col min="24" max="24" width="8.7109375" style="23" customWidth="1"/>
    <col min="25" max="25" width="10.7109375" style="23" customWidth="1"/>
    <col min="26" max="26" width="9.7109375" style="3" customWidth="1"/>
    <col min="27" max="31" width="9.7109375" style="7" customWidth="1"/>
    <col min="32" max="36" width="8.7109375" style="7" customWidth="1"/>
    <col min="37" max="37" width="9.140625" style="7" customWidth="1"/>
    <col min="38" max="38" width="8.7109375" style="7" customWidth="1"/>
    <col min="39" max="40" width="9.7109375" style="7" customWidth="1"/>
    <col min="41" max="43" width="8.7109375" style="7" customWidth="1"/>
    <col min="44" max="45" width="9.7109375" style="7" customWidth="1"/>
    <col min="46" max="47" width="8.7109375" style="7" customWidth="1"/>
    <col min="48" max="48" width="9.7109375" style="7" customWidth="1"/>
    <col min="49" max="50" width="8.7109375" style="7" customWidth="1"/>
    <col min="51" max="16384" width="11.42578125" style="7"/>
  </cols>
  <sheetData>
    <row r="1" spans="1:50" s="11" customFormat="1" ht="20.25" customHeight="1" x14ac:dyDescent="0.25">
      <c r="A1" s="31"/>
      <c r="C1" s="11" t="s">
        <v>291</v>
      </c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12"/>
      <c r="U1" s="22"/>
      <c r="V1" s="22"/>
      <c r="W1" s="403"/>
      <c r="X1" s="403"/>
      <c r="Y1" s="403"/>
      <c r="Z1" s="403"/>
      <c r="AA1" s="403"/>
      <c r="AB1" s="403"/>
      <c r="AC1" s="403"/>
      <c r="AD1" s="403"/>
      <c r="AE1" s="403"/>
      <c r="AF1" s="403"/>
      <c r="AG1" s="403"/>
      <c r="AH1" s="403"/>
      <c r="AI1" s="403"/>
      <c r="AJ1" s="403"/>
      <c r="AK1" s="403"/>
      <c r="AL1" s="403"/>
      <c r="AM1" s="403"/>
      <c r="AN1" s="403"/>
      <c r="AO1" s="403"/>
      <c r="AP1" s="403"/>
      <c r="AQ1" s="403"/>
      <c r="AR1" s="403"/>
      <c r="AS1" s="403"/>
      <c r="AT1" s="403"/>
      <c r="AU1" s="403"/>
      <c r="AV1" s="403"/>
      <c r="AW1" s="403"/>
      <c r="AX1" s="403"/>
    </row>
    <row r="2" spans="1:50" s="3" customFormat="1" ht="15" customHeight="1" x14ac:dyDescent="0.25">
      <c r="A2" s="27"/>
      <c r="C2" s="31" t="str">
        <f>DB!A2</f>
        <v>Land: Sachsen</v>
      </c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1"/>
      <c r="U2" s="20"/>
      <c r="V2" s="24"/>
      <c r="W2" s="1"/>
      <c r="X2" s="438"/>
      <c r="Y2" s="438"/>
      <c r="Z2" s="439"/>
      <c r="AA2" s="439"/>
      <c r="AB2" s="439"/>
      <c r="AC2" s="439"/>
      <c r="AD2" s="439"/>
      <c r="AE2" s="439"/>
      <c r="AF2" s="439"/>
      <c r="AG2" s="439"/>
      <c r="AH2" s="439"/>
      <c r="AI2" s="439"/>
      <c r="AJ2" s="439"/>
      <c r="AK2" s="439"/>
      <c r="AL2" s="439"/>
      <c r="AM2" s="439"/>
      <c r="AN2" s="439"/>
      <c r="AO2" s="439"/>
      <c r="AP2" s="439"/>
      <c r="AQ2" s="439"/>
      <c r="AR2" s="439"/>
      <c r="AS2" s="439"/>
      <c r="AT2" s="439"/>
      <c r="AU2" s="439"/>
      <c r="AV2" s="439"/>
      <c r="AW2" s="439"/>
      <c r="AX2" s="439"/>
    </row>
    <row r="3" spans="1:50" s="3" customFormat="1" ht="5.25" customHeight="1" x14ac:dyDescent="0.25">
      <c r="A3" s="27"/>
      <c r="G3" s="5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"/>
      <c r="U3" s="21"/>
      <c r="V3" s="26"/>
      <c r="W3" s="2"/>
      <c r="X3" s="440"/>
      <c r="Y3" s="440"/>
      <c r="Z3" s="441"/>
      <c r="AA3" s="439"/>
      <c r="AB3" s="439"/>
      <c r="AC3" s="439"/>
      <c r="AD3" s="439"/>
      <c r="AE3" s="439"/>
      <c r="AF3" s="439"/>
      <c r="AG3" s="439"/>
      <c r="AH3" s="439"/>
      <c r="AI3" s="439"/>
      <c r="AJ3" s="439"/>
      <c r="AK3" s="439"/>
      <c r="AL3" s="439"/>
      <c r="AM3" s="439"/>
      <c r="AN3" s="439"/>
      <c r="AO3" s="439"/>
      <c r="AP3" s="439"/>
      <c r="AQ3" s="439"/>
      <c r="AR3" s="439"/>
      <c r="AS3" s="439"/>
      <c r="AT3" s="439"/>
      <c r="AU3" s="439"/>
      <c r="AV3" s="439"/>
      <c r="AW3" s="439"/>
      <c r="AX3" s="439"/>
    </row>
    <row r="4" spans="1:50" s="46" customFormat="1" x14ac:dyDescent="0.25">
      <c r="B4" s="46" t="s">
        <v>147</v>
      </c>
      <c r="C4" s="68" t="s">
        <v>42</v>
      </c>
      <c r="D4" s="68" t="s">
        <v>42</v>
      </c>
      <c r="E4" s="68" t="s">
        <v>40</v>
      </c>
      <c r="F4" s="185" t="s">
        <v>27</v>
      </c>
      <c r="G4" s="186"/>
      <c r="H4" s="187"/>
      <c r="I4" s="188"/>
      <c r="J4" s="188"/>
      <c r="K4" s="188"/>
      <c r="L4" s="188"/>
      <c r="M4" s="188" t="s">
        <v>25</v>
      </c>
      <c r="N4" s="188"/>
      <c r="O4" s="188"/>
      <c r="P4" s="188"/>
      <c r="Q4" s="188"/>
      <c r="R4" s="188" t="s">
        <v>25</v>
      </c>
      <c r="S4" s="188" t="s">
        <v>25</v>
      </c>
      <c r="T4" s="189" t="s">
        <v>25</v>
      </c>
      <c r="U4" s="327" t="s">
        <v>159</v>
      </c>
      <c r="V4" s="190" t="s">
        <v>108</v>
      </c>
      <c r="W4" s="191" t="s">
        <v>111</v>
      </c>
      <c r="X4" s="405" t="s">
        <v>285</v>
      </c>
      <c r="Y4" s="190" t="s">
        <v>288</v>
      </c>
      <c r="Z4" s="192" t="s">
        <v>289</v>
      </c>
      <c r="AA4" s="193" t="s">
        <v>289</v>
      </c>
      <c r="AB4" s="193" t="s">
        <v>289</v>
      </c>
      <c r="AC4" s="193" t="s">
        <v>289</v>
      </c>
      <c r="AD4" s="193" t="s">
        <v>289</v>
      </c>
      <c r="AE4" s="193" t="s">
        <v>289</v>
      </c>
      <c r="AF4" s="193" t="s">
        <v>289</v>
      </c>
      <c r="AG4" s="193" t="s">
        <v>289</v>
      </c>
      <c r="AH4" s="193" t="s">
        <v>289</v>
      </c>
      <c r="AI4" s="193" t="s">
        <v>289</v>
      </c>
      <c r="AJ4" s="193" t="s">
        <v>289</v>
      </c>
      <c r="AK4" s="193" t="s">
        <v>289</v>
      </c>
      <c r="AL4" s="193" t="s">
        <v>289</v>
      </c>
      <c r="AM4" s="193" t="s">
        <v>289</v>
      </c>
      <c r="AN4" s="193" t="s">
        <v>289</v>
      </c>
      <c r="AO4" s="193" t="s">
        <v>289</v>
      </c>
      <c r="AP4" s="193" t="s">
        <v>289</v>
      </c>
      <c r="AQ4" s="193" t="s">
        <v>289</v>
      </c>
      <c r="AR4" s="193" t="s">
        <v>289</v>
      </c>
      <c r="AS4" s="193" t="s">
        <v>289</v>
      </c>
      <c r="AT4" s="193" t="s">
        <v>289</v>
      </c>
      <c r="AU4" s="193" t="s">
        <v>289</v>
      </c>
      <c r="AV4" s="193" t="s">
        <v>289</v>
      </c>
      <c r="AW4" s="193" t="s">
        <v>289</v>
      </c>
      <c r="AX4" s="193" t="s">
        <v>289</v>
      </c>
    </row>
    <row r="5" spans="1:50" s="46" customFormat="1" ht="15" customHeight="1" x14ac:dyDescent="0.25">
      <c r="B5" s="46" t="s">
        <v>148</v>
      </c>
      <c r="C5" s="117" t="s">
        <v>43</v>
      </c>
      <c r="D5" s="117" t="s">
        <v>43</v>
      </c>
      <c r="E5" s="117" t="s">
        <v>41</v>
      </c>
      <c r="F5" s="143" t="s">
        <v>157</v>
      </c>
      <c r="G5" s="91"/>
      <c r="H5" s="36"/>
      <c r="I5" s="29"/>
      <c r="J5" s="29"/>
      <c r="K5" s="29"/>
      <c r="L5" s="29"/>
      <c r="M5" s="29"/>
      <c r="N5" s="29"/>
      <c r="O5" s="29"/>
      <c r="P5" s="29"/>
      <c r="Q5" s="29"/>
      <c r="R5" s="29" t="s">
        <v>91</v>
      </c>
      <c r="S5" s="29" t="s">
        <v>91</v>
      </c>
      <c r="T5" s="107" t="s">
        <v>146</v>
      </c>
      <c r="U5" s="328"/>
      <c r="V5" s="174" t="s">
        <v>109</v>
      </c>
      <c r="W5" s="60" t="s">
        <v>26</v>
      </c>
      <c r="X5" s="406" t="s">
        <v>286</v>
      </c>
      <c r="Y5" s="174" t="s">
        <v>109</v>
      </c>
      <c r="Z5" s="181" t="s">
        <v>1</v>
      </c>
      <c r="AA5" s="99"/>
      <c r="AB5" s="99" t="s">
        <v>39</v>
      </c>
      <c r="AC5" s="99"/>
      <c r="AD5" s="99" t="s">
        <v>53</v>
      </c>
      <c r="AE5" s="99" t="s">
        <v>0</v>
      </c>
      <c r="AF5" s="99" t="s">
        <v>87</v>
      </c>
      <c r="AG5" s="99" t="s">
        <v>54</v>
      </c>
      <c r="AH5" s="100" t="s">
        <v>89</v>
      </c>
      <c r="AI5" s="99" t="s">
        <v>17</v>
      </c>
      <c r="AJ5" s="99" t="s">
        <v>2</v>
      </c>
      <c r="AK5" s="99" t="s">
        <v>55</v>
      </c>
      <c r="AL5" s="99" t="s">
        <v>4</v>
      </c>
      <c r="AM5" s="99" t="s">
        <v>5</v>
      </c>
      <c r="AN5" s="99" t="s">
        <v>56</v>
      </c>
      <c r="AO5" s="99" t="s">
        <v>57</v>
      </c>
      <c r="AP5" s="99" t="s">
        <v>58</v>
      </c>
      <c r="AQ5" s="99" t="s">
        <v>59</v>
      </c>
      <c r="AR5" s="99" t="s">
        <v>60</v>
      </c>
      <c r="AS5" s="99" t="s">
        <v>61</v>
      </c>
      <c r="AT5" s="99" t="s">
        <v>62</v>
      </c>
      <c r="AU5" s="99" t="s">
        <v>63</v>
      </c>
      <c r="AV5" s="99" t="s">
        <v>64</v>
      </c>
      <c r="AW5" s="99" t="s">
        <v>65</v>
      </c>
      <c r="AX5" s="99" t="s">
        <v>66</v>
      </c>
    </row>
    <row r="6" spans="1:50" s="46" customFormat="1" ht="15" customHeight="1" x14ac:dyDescent="0.25">
      <c r="C6" s="117" t="s">
        <v>44</v>
      </c>
      <c r="D6" s="117" t="s">
        <v>44</v>
      </c>
      <c r="E6" s="117"/>
      <c r="F6" s="144" t="s">
        <v>158</v>
      </c>
      <c r="G6" s="91"/>
      <c r="H6" s="169"/>
      <c r="I6" s="170"/>
      <c r="J6" s="170"/>
      <c r="K6" s="170"/>
      <c r="L6" s="170"/>
      <c r="M6" s="29" t="s">
        <v>141</v>
      </c>
      <c r="N6" s="170"/>
      <c r="O6" s="170"/>
      <c r="P6" s="170"/>
      <c r="Q6" s="170"/>
      <c r="R6" s="29" t="s">
        <v>144</v>
      </c>
      <c r="S6" s="29" t="s">
        <v>142</v>
      </c>
      <c r="T6" s="107"/>
      <c r="U6" s="328"/>
      <c r="V6" s="174" t="s">
        <v>110</v>
      </c>
      <c r="W6" s="66"/>
      <c r="X6" s="406" t="s">
        <v>287</v>
      </c>
      <c r="Y6" s="174" t="s">
        <v>110</v>
      </c>
      <c r="Z6" s="181"/>
      <c r="AA6" s="99" t="s">
        <v>22</v>
      </c>
      <c r="AB6" s="99" t="s">
        <v>23</v>
      </c>
      <c r="AC6" s="99" t="s">
        <v>24</v>
      </c>
      <c r="AD6" s="101"/>
      <c r="AE6" s="101"/>
      <c r="AF6" s="99" t="s">
        <v>88</v>
      </c>
      <c r="AG6" s="99"/>
      <c r="AH6" s="102" t="s">
        <v>3</v>
      </c>
      <c r="AI6" s="101"/>
      <c r="AJ6" s="101" t="s">
        <v>3</v>
      </c>
      <c r="AK6" s="99" t="s">
        <v>97</v>
      </c>
      <c r="AL6" s="101"/>
      <c r="AM6" s="101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</row>
    <row r="7" spans="1:50" s="40" customFormat="1" ht="15" customHeight="1" x14ac:dyDescent="0.25">
      <c r="C7" s="145"/>
      <c r="D7" s="118" t="s">
        <v>156</v>
      </c>
      <c r="E7" s="118"/>
      <c r="F7" s="146"/>
      <c r="G7" s="90"/>
      <c r="H7" s="114" t="s">
        <v>140</v>
      </c>
      <c r="I7" s="115" t="s">
        <v>132</v>
      </c>
      <c r="J7" s="115" t="s">
        <v>133</v>
      </c>
      <c r="K7" s="115" t="s">
        <v>134</v>
      </c>
      <c r="L7" s="115" t="s">
        <v>135</v>
      </c>
      <c r="M7" s="115" t="s">
        <v>136</v>
      </c>
      <c r="N7" s="115" t="s">
        <v>137</v>
      </c>
      <c r="O7" s="115" t="s">
        <v>138</v>
      </c>
      <c r="P7" s="115" t="s">
        <v>139</v>
      </c>
      <c r="Q7" s="371">
        <v>2015</v>
      </c>
      <c r="R7" s="171" t="s">
        <v>145</v>
      </c>
      <c r="S7" s="29" t="s">
        <v>143</v>
      </c>
      <c r="T7" s="108" t="s">
        <v>91</v>
      </c>
      <c r="U7" s="329" t="s">
        <v>91</v>
      </c>
      <c r="V7" s="50" t="s">
        <v>91</v>
      </c>
      <c r="W7" s="61" t="s">
        <v>90</v>
      </c>
      <c r="X7" s="406"/>
      <c r="Y7" s="50" t="s">
        <v>91</v>
      </c>
      <c r="Z7" s="182" t="s">
        <v>91</v>
      </c>
      <c r="AA7" s="101" t="s">
        <v>91</v>
      </c>
      <c r="AB7" s="101" t="s">
        <v>91</v>
      </c>
      <c r="AC7" s="101" t="s">
        <v>91</v>
      </c>
      <c r="AD7" s="101" t="s">
        <v>91</v>
      </c>
      <c r="AE7" s="101" t="s">
        <v>91</v>
      </c>
      <c r="AF7" s="101" t="s">
        <v>91</v>
      </c>
      <c r="AG7" s="101" t="s">
        <v>91</v>
      </c>
      <c r="AH7" s="101" t="s">
        <v>91</v>
      </c>
      <c r="AI7" s="101" t="s">
        <v>91</v>
      </c>
      <c r="AJ7" s="101" t="s">
        <v>91</v>
      </c>
      <c r="AK7" s="101" t="s">
        <v>91</v>
      </c>
      <c r="AL7" s="101" t="s">
        <v>91</v>
      </c>
      <c r="AM7" s="101" t="s">
        <v>91</v>
      </c>
      <c r="AN7" s="101" t="s">
        <v>91</v>
      </c>
      <c r="AO7" s="101" t="s">
        <v>91</v>
      </c>
      <c r="AP7" s="101" t="s">
        <v>91</v>
      </c>
      <c r="AQ7" s="101" t="s">
        <v>91</v>
      </c>
      <c r="AR7" s="101" t="s">
        <v>91</v>
      </c>
      <c r="AS7" s="101" t="s">
        <v>91</v>
      </c>
      <c r="AT7" s="101" t="s">
        <v>91</v>
      </c>
      <c r="AU7" s="101" t="s">
        <v>91</v>
      </c>
      <c r="AV7" s="101" t="s">
        <v>91</v>
      </c>
      <c r="AW7" s="101" t="s">
        <v>91</v>
      </c>
      <c r="AX7" s="101" t="s">
        <v>91</v>
      </c>
    </row>
    <row r="8" spans="1:50" s="46" customFormat="1" ht="13.5" thickBot="1" x14ac:dyDescent="0.3">
      <c r="C8" s="80"/>
      <c r="D8" s="110"/>
      <c r="E8" s="110" t="s">
        <v>6</v>
      </c>
      <c r="F8" s="147"/>
      <c r="G8" s="167"/>
      <c r="H8" s="116" t="s">
        <v>94</v>
      </c>
      <c r="I8" s="106" t="s">
        <v>94</v>
      </c>
      <c r="J8" s="106" t="s">
        <v>94</v>
      </c>
      <c r="K8" s="106" t="s">
        <v>94</v>
      </c>
      <c r="L8" s="106" t="s">
        <v>94</v>
      </c>
      <c r="M8" s="106" t="s">
        <v>94</v>
      </c>
      <c r="N8" s="106" t="s">
        <v>94</v>
      </c>
      <c r="O8" s="106" t="s">
        <v>94</v>
      </c>
      <c r="P8" s="106" t="s">
        <v>94</v>
      </c>
      <c r="Q8" s="106" t="s">
        <v>94</v>
      </c>
      <c r="R8" s="106" t="s">
        <v>94</v>
      </c>
      <c r="S8" s="106" t="s">
        <v>94</v>
      </c>
      <c r="T8" s="109" t="s">
        <v>94</v>
      </c>
      <c r="U8" s="330" t="s">
        <v>6</v>
      </c>
      <c r="V8" s="51" t="s">
        <v>178</v>
      </c>
      <c r="W8" s="62" t="s">
        <v>6</v>
      </c>
      <c r="X8" s="388"/>
      <c r="Y8" s="51" t="s">
        <v>178</v>
      </c>
      <c r="Z8" s="183" t="s">
        <v>95</v>
      </c>
      <c r="AA8" s="103" t="s">
        <v>95</v>
      </c>
      <c r="AB8" s="103" t="s">
        <v>95</v>
      </c>
      <c r="AC8" s="103" t="s">
        <v>95</v>
      </c>
      <c r="AD8" s="103" t="s">
        <v>95</v>
      </c>
      <c r="AE8" s="103" t="s">
        <v>95</v>
      </c>
      <c r="AF8" s="103" t="s">
        <v>95</v>
      </c>
      <c r="AG8" s="103" t="s">
        <v>95</v>
      </c>
      <c r="AH8" s="103" t="s">
        <v>95</v>
      </c>
      <c r="AI8" s="103" t="s">
        <v>95</v>
      </c>
      <c r="AJ8" s="103" t="s">
        <v>95</v>
      </c>
      <c r="AK8" s="103" t="s">
        <v>177</v>
      </c>
      <c r="AL8" s="103" t="s">
        <v>98</v>
      </c>
      <c r="AM8" s="103" t="s">
        <v>98</v>
      </c>
      <c r="AN8" s="103" t="s">
        <v>98</v>
      </c>
      <c r="AO8" s="103" t="s">
        <v>98</v>
      </c>
      <c r="AP8" s="103" t="s">
        <v>96</v>
      </c>
      <c r="AQ8" s="103" t="s">
        <v>96</v>
      </c>
      <c r="AR8" s="103" t="s">
        <v>96</v>
      </c>
      <c r="AS8" s="103" t="s">
        <v>96</v>
      </c>
      <c r="AT8" s="103" t="s">
        <v>96</v>
      </c>
      <c r="AU8" s="103" t="s">
        <v>96</v>
      </c>
      <c r="AV8" s="103" t="s">
        <v>96</v>
      </c>
      <c r="AW8" s="103" t="s">
        <v>96</v>
      </c>
      <c r="AX8" s="103" t="s">
        <v>98</v>
      </c>
    </row>
    <row r="9" spans="1:50" s="8" customFormat="1" x14ac:dyDescent="0.25">
      <c r="A9" s="30"/>
      <c r="C9" s="148"/>
      <c r="D9" s="111"/>
      <c r="E9" s="149"/>
      <c r="F9" s="150"/>
      <c r="G9" s="45"/>
      <c r="H9" s="34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35"/>
      <c r="U9" s="331"/>
      <c r="V9" s="125"/>
      <c r="W9" s="35"/>
      <c r="X9" s="372"/>
      <c r="Y9" s="125"/>
      <c r="Z9" s="175"/>
      <c r="AA9" s="184"/>
      <c r="AB9" s="184"/>
      <c r="AC9" s="184"/>
      <c r="AD9" s="184"/>
      <c r="AE9" s="184"/>
      <c r="AF9" s="184"/>
      <c r="AG9" s="184"/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</row>
    <row r="10" spans="1:50" s="13" customFormat="1" x14ac:dyDescent="0.25">
      <c r="C10" s="81" t="s">
        <v>92</v>
      </c>
      <c r="D10" s="56"/>
      <c r="E10" s="55"/>
      <c r="F10" s="166"/>
      <c r="G10" s="140"/>
      <c r="H10" s="54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64"/>
      <c r="U10" s="332"/>
      <c r="V10" s="56"/>
      <c r="W10" s="64"/>
      <c r="X10" s="373"/>
      <c r="Y10" s="56"/>
      <c r="Z10" s="54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</row>
    <row r="11" spans="1:50" s="13" customFormat="1" x14ac:dyDescent="0.25">
      <c r="C11" s="82"/>
      <c r="D11" s="59"/>
      <c r="E11" s="58"/>
      <c r="F11" s="194"/>
      <c r="G11" s="168"/>
      <c r="H11" s="57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65"/>
      <c r="U11" s="333"/>
      <c r="V11" s="59"/>
      <c r="W11" s="65"/>
      <c r="X11" s="374"/>
      <c r="Y11" s="59"/>
      <c r="Z11" s="57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</row>
    <row r="12" spans="1:50" s="17" customFormat="1" ht="14.25" customHeight="1" x14ac:dyDescent="0.25">
      <c r="C12" s="220" t="s">
        <v>67</v>
      </c>
      <c r="D12" s="68"/>
      <c r="E12" s="105"/>
      <c r="F12" s="151"/>
      <c r="G12" s="138"/>
      <c r="H12" s="11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3"/>
      <c r="U12" s="334"/>
      <c r="V12" s="94"/>
      <c r="W12" s="93"/>
      <c r="X12" s="375"/>
      <c r="Y12" s="94"/>
      <c r="Z12" s="176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5"/>
      <c r="AL12" s="94"/>
      <c r="AM12" s="94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</row>
    <row r="13" spans="1:50" s="1" customFormat="1" x14ac:dyDescent="0.25">
      <c r="A13" s="24" t="str">
        <f>DB!B2</f>
        <v>EB01</v>
      </c>
      <c r="B13" s="24" t="str">
        <f>DB!B2</f>
        <v>EB01</v>
      </c>
      <c r="C13" s="69" t="s">
        <v>11</v>
      </c>
      <c r="D13" s="69" t="s">
        <v>30</v>
      </c>
      <c r="E13" s="119" t="s">
        <v>115</v>
      </c>
      <c r="F13" s="152" t="s">
        <v>154</v>
      </c>
      <c r="G13" s="127"/>
      <c r="H13" s="223">
        <f>DB!AI2</f>
        <v>192</v>
      </c>
      <c r="I13" s="224">
        <f>DB!AJ2</f>
        <v>655</v>
      </c>
      <c r="J13" s="224">
        <f>DB!AK2</f>
        <v>457</v>
      </c>
      <c r="K13" s="224">
        <f>DB!AL2</f>
        <v>1080</v>
      </c>
      <c r="L13" s="224">
        <f>DB!AM2</f>
        <v>1136</v>
      </c>
      <c r="M13" s="224">
        <f>DB!AN2</f>
        <v>3425</v>
      </c>
      <c r="N13" s="224">
        <f>DB!AO2</f>
        <v>5774</v>
      </c>
      <c r="O13" s="224">
        <f>DB!AP2</f>
        <v>11208</v>
      </c>
      <c r="P13" s="224">
        <f>DB!AQ2</f>
        <v>7635</v>
      </c>
      <c r="Q13" s="224">
        <f>DB!AR2</f>
        <v>1048</v>
      </c>
      <c r="R13" s="224">
        <f>SUM(H13:Q13)</f>
        <v>32610</v>
      </c>
      <c r="S13" s="224">
        <f>DB!AS2</f>
        <v>196</v>
      </c>
      <c r="T13" s="225">
        <f>DB!C2</f>
        <v>32806</v>
      </c>
      <c r="U13" s="335">
        <f>DB!E2</f>
        <v>553747.22000005795</v>
      </c>
      <c r="V13" s="352">
        <f>DB!F2*1000</f>
        <v>2245.7953654273601</v>
      </c>
      <c r="W13" s="177">
        <f>IF(T13=0,0,U13/T13)</f>
        <v>16.879449490948545</v>
      </c>
      <c r="X13" s="402">
        <v>1.0808703585943764</v>
      </c>
      <c r="Y13" s="400">
        <f>V13*X13</f>
        <v>2427.4136419590595</v>
      </c>
      <c r="Z13" s="398">
        <f>DB!H2*$X13</f>
        <v>158.59102460797584</v>
      </c>
      <c r="AA13" s="402">
        <f>DB!I2*$X13</f>
        <v>112.24360680417703</v>
      </c>
      <c r="AB13" s="402">
        <f>DB!J2*$X13</f>
        <v>124.83379222713633</v>
      </c>
      <c r="AC13" s="402">
        <f>DB!K2*$X13</f>
        <v>146.00083918503489</v>
      </c>
      <c r="AD13" s="407">
        <f>DB!L2*$X13</f>
        <v>247858.35215317953</v>
      </c>
      <c r="AE13" s="401">
        <f>DB!M2*$X13</f>
        <v>1706.4717902971711</v>
      </c>
      <c r="AF13" s="401">
        <f>DB!N2*$X13</f>
        <v>243.46958828842858</v>
      </c>
      <c r="AG13" s="401">
        <f>DB!O2*$X13</f>
        <v>16.99189549371307</v>
      </c>
      <c r="AH13" s="401">
        <f>DB!P2*$X13</f>
        <v>36.411204629389132</v>
      </c>
      <c r="AI13" s="401">
        <f>DB!Q2*$X13</f>
        <v>17.234636857907208</v>
      </c>
      <c r="AJ13" s="401">
        <f>DB!R2*$X13</f>
        <v>29.128963703506958</v>
      </c>
      <c r="AK13" s="402">
        <f>DB!S2*1000*$X13</f>
        <v>131.08033666578007</v>
      </c>
      <c r="AL13" s="401">
        <f>DB!T2*$X13</f>
        <v>29.128963703506958</v>
      </c>
      <c r="AM13" s="400">
        <f>DB!U2*1000*$X13</f>
        <v>41266.031913303341</v>
      </c>
      <c r="AN13" s="400">
        <f>DB!V2*1000*$X13</f>
        <v>679.67581974855614</v>
      </c>
      <c r="AO13" s="400">
        <f>DB!W2*1000*$X13</f>
        <v>364.11204629378216</v>
      </c>
      <c r="AP13" s="401">
        <f>DB!X2*1000*$X13</f>
        <v>1213.7068209795298</v>
      </c>
      <c r="AQ13" s="400">
        <f>DB!Y2*1000*$X13</f>
        <v>11166.102753009127</v>
      </c>
      <c r="AR13" s="400">
        <f>DB!Z2*1000*$X13</f>
        <v>11166.102753009127</v>
      </c>
      <c r="AS13" s="400">
        <f>DB!AA2*1000*$X13</f>
        <v>75249.822900730564</v>
      </c>
      <c r="AT13" s="400">
        <f>DB!AB2*1000*$X13</f>
        <v>1359.3516394971145</v>
      </c>
      <c r="AU13" s="400">
        <f>DB!AC2*1000*$X13</f>
        <v>1941.9309135674007</v>
      </c>
      <c r="AV13" s="400">
        <f>DB!AD2*1000*$X13</f>
        <v>65540.168332903326</v>
      </c>
      <c r="AW13" s="401">
        <f>DB!AE2*1000*$X13</f>
        <v>436.9344555525509</v>
      </c>
      <c r="AX13" s="401">
        <f>DB!AF2*$X13</f>
        <v>2116.7046957878479</v>
      </c>
    </row>
    <row r="14" spans="1:50" s="1" customFormat="1" x14ac:dyDescent="0.25">
      <c r="A14" s="24" t="str">
        <f>DB!B3</f>
        <v>EB02</v>
      </c>
      <c r="B14" s="24" t="str">
        <f>DB!B3</f>
        <v>EB02</v>
      </c>
      <c r="C14" s="111" t="s">
        <v>11</v>
      </c>
      <c r="D14" s="111" t="s">
        <v>121</v>
      </c>
      <c r="E14" s="120" t="s">
        <v>86</v>
      </c>
      <c r="F14" s="153" t="s">
        <v>120</v>
      </c>
      <c r="G14" s="128"/>
      <c r="H14" s="223">
        <f>DB!AI3</f>
        <v>51</v>
      </c>
      <c r="I14" s="224">
        <f>DB!AJ3</f>
        <v>229</v>
      </c>
      <c r="J14" s="224">
        <f>DB!AK3</f>
        <v>107</v>
      </c>
      <c r="K14" s="224">
        <f>DB!AL3</f>
        <v>153</v>
      </c>
      <c r="L14" s="224">
        <f>DB!AM3</f>
        <v>461</v>
      </c>
      <c r="M14" s="224">
        <f>DB!AN3</f>
        <v>1362</v>
      </c>
      <c r="N14" s="224">
        <f>DB!AO3</f>
        <v>2514</v>
      </c>
      <c r="O14" s="224">
        <f>DB!AP3</f>
        <v>3521</v>
      </c>
      <c r="P14" s="224">
        <f>DB!AQ3</f>
        <v>3401</v>
      </c>
      <c r="Q14" s="224">
        <f>DB!AR3</f>
        <v>453</v>
      </c>
      <c r="R14" s="224">
        <f t="shared" ref="R14:R24" si="0">SUM(H14:Q14)</f>
        <v>12252</v>
      </c>
      <c r="S14" s="224">
        <f>DB!AS3</f>
        <v>15</v>
      </c>
      <c r="T14" s="225">
        <f>DB!C3</f>
        <v>12267</v>
      </c>
      <c r="U14" s="335">
        <f>DB!E3</f>
        <v>416598.57999999699</v>
      </c>
      <c r="V14" s="352">
        <f>DB!F3*1000</f>
        <v>1597.5305747259001</v>
      </c>
      <c r="W14" s="177">
        <f t="shared" ref="W14:W24" si="1">IF(T14=0,0,U14/T14)</f>
        <v>33.960917909839161</v>
      </c>
      <c r="X14" s="402">
        <v>1.0808703585943764</v>
      </c>
      <c r="Y14" s="400">
        <f t="shared" ref="Y14:Y24" si="2">V14*X14</f>
        <v>1726.723445169464</v>
      </c>
      <c r="Z14" s="398">
        <f>DB!H3*$X14</f>
        <v>43.168086129236379</v>
      </c>
      <c r="AA14" s="402">
        <f>DB!I3*$X14</f>
        <v>30.493936041693601</v>
      </c>
      <c r="AB14" s="402">
        <f>DB!J3*$X14</f>
        <v>33.970405911301008</v>
      </c>
      <c r="AC14" s="402">
        <f>DB!K3*$X14</f>
        <v>39.691616259629406</v>
      </c>
      <c r="AD14" s="407">
        <f>DB!L3*$X14</f>
        <v>176312.27753938499</v>
      </c>
      <c r="AE14" s="401">
        <f>DB!M3*$X14</f>
        <v>992.86598097260651</v>
      </c>
      <c r="AF14" s="401">
        <f>DB!N3*$X14</f>
        <v>163.26170174078811</v>
      </c>
      <c r="AG14" s="401">
        <f>DB!O3*$X14</f>
        <v>8.8062895703647843</v>
      </c>
      <c r="AH14" s="401">
        <f>DB!P3*$X14</f>
        <v>50.074979909918987</v>
      </c>
      <c r="AI14" s="401">
        <f>DB!Q3*$X14</f>
        <v>27.627575122711423</v>
      </c>
      <c r="AJ14" s="401">
        <f>DB!R3*$X14</f>
        <v>15.540511006525607</v>
      </c>
      <c r="AK14" s="402">
        <f>DB!S3*1000*$X14</f>
        <v>17.267234451694964</v>
      </c>
      <c r="AL14" s="401">
        <f>DB!T3*$X14</f>
        <v>18.993957896864533</v>
      </c>
      <c r="AM14" s="400">
        <f>DB!U3*1000*$X14</f>
        <v>10705.6853600513</v>
      </c>
      <c r="AN14" s="400">
        <f>DB!V3*1000*$X14</f>
        <v>483.48256464738824</v>
      </c>
      <c r="AO14" s="400">
        <f>DB!W3*1000*$X14</f>
        <v>379.87915793728632</v>
      </c>
      <c r="AP14" s="401">
        <f>DB!X3*1000*$X14</f>
        <v>863.36172258473198</v>
      </c>
      <c r="AQ14" s="400">
        <f>DB!Y3*1000*$X14</f>
        <v>7942.9278477796524</v>
      </c>
      <c r="AR14" s="400">
        <f>DB!Z3*1000*$X14</f>
        <v>7942.9278477796524</v>
      </c>
      <c r="AS14" s="400">
        <f>DB!AA3*1000*$X14</f>
        <v>53528.426800254994</v>
      </c>
      <c r="AT14" s="400">
        <f>DB!AB3*1000*$X14</f>
        <v>966.96512929477535</v>
      </c>
      <c r="AU14" s="400">
        <f>DB!AC3*1000*$X14</f>
        <v>1381.3787561356251</v>
      </c>
      <c r="AV14" s="400">
        <f>DB!AD3*1000*$X14</f>
        <v>46621.533019581577</v>
      </c>
      <c r="AW14" s="401">
        <f>DB!AE3*1000*$X14</f>
        <v>310.81022013052615</v>
      </c>
      <c r="AX14" s="401">
        <f>DB!AF3*$X14</f>
        <v>1505.7028441878322</v>
      </c>
    </row>
    <row r="15" spans="1:50" s="2" customFormat="1" x14ac:dyDescent="0.25">
      <c r="A15" s="24" t="str">
        <f>DB!B4</f>
        <v>EB03</v>
      </c>
      <c r="B15" s="24" t="str">
        <f>DB!B4</f>
        <v>EB03</v>
      </c>
      <c r="C15" s="44" t="s">
        <v>152</v>
      </c>
      <c r="D15" s="44"/>
      <c r="E15" s="121" t="s">
        <v>85</v>
      </c>
      <c r="F15" s="154" t="s">
        <v>120</v>
      </c>
      <c r="G15" s="129"/>
      <c r="H15" s="223">
        <f>DB!AI4</f>
        <v>9</v>
      </c>
      <c r="I15" s="224">
        <f>DB!AJ4</f>
        <v>16</v>
      </c>
      <c r="J15" s="224">
        <f>DB!AK4</f>
        <v>9</v>
      </c>
      <c r="K15" s="224">
        <f>DB!AL4</f>
        <v>13</v>
      </c>
      <c r="L15" s="224">
        <f>DB!AM4</f>
        <v>91</v>
      </c>
      <c r="M15" s="224">
        <f>DB!AN4</f>
        <v>124</v>
      </c>
      <c r="N15" s="224">
        <f>DB!AO4</f>
        <v>91</v>
      </c>
      <c r="O15" s="224">
        <f>DB!AP4</f>
        <v>140</v>
      </c>
      <c r="P15" s="224">
        <f>DB!AQ4</f>
        <v>128</v>
      </c>
      <c r="Q15" s="224">
        <f>DB!AR4</f>
        <v>13</v>
      </c>
      <c r="R15" s="224">
        <f t="shared" si="0"/>
        <v>634</v>
      </c>
      <c r="S15" s="224">
        <f>DB!AS4</f>
        <v>1</v>
      </c>
      <c r="T15" s="225">
        <f>DB!C4</f>
        <v>635</v>
      </c>
      <c r="U15" s="335">
        <f>DB!E4</f>
        <v>93280.9</v>
      </c>
      <c r="V15" s="352">
        <f>DB!F4*1000</f>
        <v>512.40524907933309</v>
      </c>
      <c r="W15" s="177">
        <f t="shared" si="1"/>
        <v>146.89905511811023</v>
      </c>
      <c r="X15" s="402">
        <v>1.0808703585943764</v>
      </c>
      <c r="Y15" s="400">
        <f t="shared" si="2"/>
        <v>553.84364531801953</v>
      </c>
      <c r="Z15" s="398">
        <f>DB!H4*$X15</f>
        <v>20.676829425206023</v>
      </c>
      <c r="AA15" s="402">
        <f>DB!I4*$X15</f>
        <v>14.680548891896208</v>
      </c>
      <c r="AB15" s="402">
        <f>DB!J4*$X15</f>
        <v>16.334695245912719</v>
      </c>
      <c r="AC15" s="402">
        <f>DB!K4*$X15</f>
        <v>19.022683071189512</v>
      </c>
      <c r="AD15" s="407">
        <f>DB!L4*$X15</f>
        <v>56347.77555283242</v>
      </c>
      <c r="AE15" s="401">
        <f>DB!M4*$X15</f>
        <v>561.87437817513035</v>
      </c>
      <c r="AF15" s="401">
        <f>DB!N4*$X15</f>
        <v>25.476807684628877</v>
      </c>
      <c r="AG15" s="401">
        <f>DB!O4*$X15</f>
        <v>4.0430586108215296</v>
      </c>
      <c r="AH15" s="401">
        <f>DB!P4*$X15</f>
        <v>58.707426403709739</v>
      </c>
      <c r="AI15" s="401">
        <f>DB!Q4*$X15</f>
        <v>25.753729507287812</v>
      </c>
      <c r="AJ15" s="401">
        <f>DB!R4*$X15</f>
        <v>35.44599330035323</v>
      </c>
      <c r="AK15" s="402">
        <f>DB!S4*1000*$X15</f>
        <v>222.36822359518459</v>
      </c>
      <c r="AL15" s="401">
        <f>DB!T4*$X15</f>
        <v>11.076872906360432</v>
      </c>
      <c r="AM15" s="400">
        <f>DB!U4*1000*$X15</f>
        <v>3544.5993300353125</v>
      </c>
      <c r="AN15" s="400">
        <f>DB!V4*1000*$X15</f>
        <v>155.07622068904519</v>
      </c>
      <c r="AO15" s="400">
        <f>DB!W4*1000*$X15</f>
        <v>5206.1302659893718</v>
      </c>
      <c r="AP15" s="401">
        <f>DB!X4*1000*$X15</f>
        <v>16.615309359540486</v>
      </c>
      <c r="AQ15" s="400">
        <f>DB!Y4*1000*$X15</f>
        <v>276.92182265900919</v>
      </c>
      <c r="AR15" s="400">
        <f>DB!Z4*1000*$X15</f>
        <v>1661.5309359540486</v>
      </c>
      <c r="AS15" s="400">
        <f>DB!AA4*1000*$X15</f>
        <v>1661.5309359540486</v>
      </c>
      <c r="AT15" s="400">
        <f>DB!AB4*1000*$X15</f>
        <v>310.15244137808929</v>
      </c>
      <c r="AU15" s="400">
        <f>DB!AC4*1000*$X15</f>
        <v>443.07491625441406</v>
      </c>
      <c r="AV15" s="400">
        <f>DB!AD4*1000*$X15</f>
        <v>4430.7491625441517</v>
      </c>
      <c r="AW15" s="401">
        <f>DB!AE4*1000*$X15</f>
        <v>99.691856157242796</v>
      </c>
      <c r="AX15" s="401">
        <f>DB!AF4*$X15</f>
        <v>33.230618719081079</v>
      </c>
    </row>
    <row r="16" spans="1:50" s="1" customFormat="1" ht="13.5" customHeight="1" x14ac:dyDescent="0.25">
      <c r="A16" s="24" t="str">
        <f>DB!B5</f>
        <v>EB04</v>
      </c>
      <c r="B16" s="24" t="str">
        <f>DB!B5</f>
        <v>EB04</v>
      </c>
      <c r="C16" s="148" t="s">
        <v>13</v>
      </c>
      <c r="D16" s="469" t="s">
        <v>122</v>
      </c>
      <c r="E16" s="119" t="s">
        <v>104</v>
      </c>
      <c r="F16" s="465" t="s">
        <v>123</v>
      </c>
      <c r="G16" s="128"/>
      <c r="H16" s="223">
        <f>DB!AI5</f>
        <v>4</v>
      </c>
      <c r="I16" s="224">
        <f>DB!AJ5</f>
        <v>14</v>
      </c>
      <c r="J16" s="224">
        <f>DB!AK5</f>
        <v>2</v>
      </c>
      <c r="K16" s="224">
        <f>DB!AL5</f>
        <v>2</v>
      </c>
      <c r="L16" s="224">
        <f>DB!AM5</f>
        <v>8</v>
      </c>
      <c r="M16" s="224">
        <f>DB!AN5</f>
        <v>25</v>
      </c>
      <c r="N16" s="224">
        <f>DB!AO5</f>
        <v>257</v>
      </c>
      <c r="O16" s="224">
        <f>DB!AP5</f>
        <v>1140</v>
      </c>
      <c r="P16" s="224">
        <f>DB!AQ5</f>
        <v>3880</v>
      </c>
      <c r="Q16" s="224">
        <f>DB!AR5</f>
        <v>478</v>
      </c>
      <c r="R16" s="224">
        <f t="shared" si="0"/>
        <v>5810</v>
      </c>
      <c r="S16" s="224">
        <f>DB!AS5</f>
        <v>8</v>
      </c>
      <c r="T16" s="225">
        <f>DB!C5</f>
        <v>5818</v>
      </c>
      <c r="U16" s="335">
        <f>DB!E5</f>
        <v>106265.099999999</v>
      </c>
      <c r="V16" s="352">
        <f>DB!F5*1000</f>
        <v>420.87065692092</v>
      </c>
      <c r="W16" s="177">
        <f t="shared" si="1"/>
        <v>18.264884840151083</v>
      </c>
      <c r="X16" s="402">
        <v>1.0808703585943764</v>
      </c>
      <c r="Y16" s="400">
        <f t="shared" si="2"/>
        <v>454.90661786796556</v>
      </c>
      <c r="Z16" s="398">
        <f>DB!H5*$X16</f>
        <v>9.022314587714229</v>
      </c>
      <c r="AA16" s="402">
        <f>DB!I5*$X16</f>
        <v>7.2633423319583699</v>
      </c>
      <c r="AB16" s="402">
        <f>DB!J5*$X16</f>
        <v>7.6454638909672425</v>
      </c>
      <c r="AC16" s="402">
        <f>DB!K5*$X16</f>
        <v>8.8494500729247676</v>
      </c>
      <c r="AD16" s="407">
        <f>DB!L5*$X16</f>
        <v>46449.604937260934</v>
      </c>
      <c r="AE16" s="401">
        <f>DB!M5*$X16</f>
        <v>90.071510337853553</v>
      </c>
      <c r="AF16" s="401">
        <f>DB!N5*$X16</f>
        <v>38.553335864309574</v>
      </c>
      <c r="AG16" s="401">
        <f>DB!O5*$X16</f>
        <v>3.184346325075651</v>
      </c>
      <c r="AH16" s="401">
        <f>DB!P5*$X16</f>
        <v>0.72785058858874707</v>
      </c>
      <c r="AI16" s="401">
        <f>DB!Q5*$X16</f>
        <v>0.40941595608116577</v>
      </c>
      <c r="AJ16" s="401">
        <f>DB!R5*$X16</f>
        <v>0.4003178237237896</v>
      </c>
      <c r="AK16" s="402">
        <f>DB!S5*1000*$X16</f>
        <v>0.45490661786795689</v>
      </c>
      <c r="AL16" s="401">
        <f>DB!T5*$X16</f>
        <v>4.5490661786796664E-2</v>
      </c>
      <c r="AM16" s="400">
        <f>DB!U5*1000*$X16</f>
        <v>136.47198536038752</v>
      </c>
      <c r="AN16" s="400">
        <f>DB!V5*1000*$X16</f>
        <v>63.686926501511721</v>
      </c>
      <c r="AO16" s="400">
        <f>DB!W5*1000*$X16</f>
        <v>227.45330893398278</v>
      </c>
      <c r="AP16" s="401">
        <f>DB!X5*1000*$X16</f>
        <v>13.647198536038319</v>
      </c>
      <c r="AQ16" s="400">
        <f>DB!Y5*1000*$X16</f>
        <v>227.45330893398278</v>
      </c>
      <c r="AR16" s="400">
        <f>DB!Z5*1000*$X16</f>
        <v>1364.7198536038318</v>
      </c>
      <c r="AS16" s="400">
        <f>DB!AA5*1000*$X16</f>
        <v>1364.7198536038318</v>
      </c>
      <c r="AT16" s="400">
        <f>DB!AB5*1000*$X16</f>
        <v>254.74770600604646</v>
      </c>
      <c r="AU16" s="400">
        <f>DB!AC5*1000*$X16</f>
        <v>363.92529429437354</v>
      </c>
      <c r="AV16" s="400">
        <f>DB!AD5*1000*$X16</f>
        <v>3639.2529429437245</v>
      </c>
      <c r="AW16" s="401">
        <f>DB!AE5*1000*$X16</f>
        <v>81.883191216231751</v>
      </c>
      <c r="AX16" s="401">
        <f>DB!AF5*$X16</f>
        <v>27.294397072078041</v>
      </c>
    </row>
    <row r="17" spans="1:50" s="8" customFormat="1" x14ac:dyDescent="0.25">
      <c r="A17" s="24" t="str">
        <f>DB!B6</f>
        <v>EB05</v>
      </c>
      <c r="B17" s="24" t="str">
        <f>DB!B6</f>
        <v>EB05</v>
      </c>
      <c r="C17" s="148" t="s">
        <v>13</v>
      </c>
      <c r="D17" s="469"/>
      <c r="E17" s="120" t="s">
        <v>86</v>
      </c>
      <c r="F17" s="466"/>
      <c r="G17" s="128"/>
      <c r="H17" s="223">
        <f>DB!AI6</f>
        <v>0</v>
      </c>
      <c r="I17" s="224">
        <f>DB!AJ6</f>
        <v>0</v>
      </c>
      <c r="J17" s="224">
        <f>DB!AK6</f>
        <v>0</v>
      </c>
      <c r="K17" s="224">
        <f>DB!AL6</f>
        <v>1</v>
      </c>
      <c r="L17" s="224">
        <f>DB!AM6</f>
        <v>3</v>
      </c>
      <c r="M17" s="224">
        <f>DB!AN6</f>
        <v>5</v>
      </c>
      <c r="N17" s="224">
        <f>DB!AO6</f>
        <v>52</v>
      </c>
      <c r="O17" s="224">
        <f>DB!AP6</f>
        <v>319</v>
      </c>
      <c r="P17" s="224">
        <f>DB!AQ6</f>
        <v>805</v>
      </c>
      <c r="Q17" s="224">
        <f>DB!AR6</f>
        <v>98</v>
      </c>
      <c r="R17" s="224">
        <f t="shared" si="0"/>
        <v>1283</v>
      </c>
      <c r="S17" s="224">
        <f>DB!AS6</f>
        <v>1</v>
      </c>
      <c r="T17" s="225">
        <f>DB!C6</f>
        <v>1284</v>
      </c>
      <c r="U17" s="335">
        <f>DB!E6</f>
        <v>44177.750000000102</v>
      </c>
      <c r="V17" s="352">
        <f>DB!F6*1000</f>
        <v>171.11935907142899</v>
      </c>
      <c r="W17" s="177">
        <f t="shared" si="1"/>
        <v>34.406347352025001</v>
      </c>
      <c r="X17" s="402">
        <v>1.0808703585943764</v>
      </c>
      <c r="Y17" s="400">
        <f t="shared" si="2"/>
        <v>184.95784300197531</v>
      </c>
      <c r="Z17" s="398">
        <f>DB!H6*$X17</f>
        <v>3.6991568600395062</v>
      </c>
      <c r="AA17" s="402">
        <f>DB!I6*$X17</f>
        <v>2.9839865337652114</v>
      </c>
      <c r="AB17" s="402">
        <f>DB!J6*$X17</f>
        <v>3.1393511218868593</v>
      </c>
      <c r="AC17" s="402">
        <f>DB!K6*$X17</f>
        <v>3.5672202653647598</v>
      </c>
      <c r="AD17" s="407">
        <f>DB!L6*$X17</f>
        <v>18885.675433245833</v>
      </c>
      <c r="AE17" s="401">
        <f>DB!M6*$X17</f>
        <v>27.373760764292467</v>
      </c>
      <c r="AF17" s="401">
        <f>DB!N6*$X17</f>
        <v>14.611669597156061</v>
      </c>
      <c r="AG17" s="401">
        <f>DB!O6*$X17</f>
        <v>1.2947049010138241</v>
      </c>
      <c r="AH17" s="401">
        <f>DB!P6*$X17</f>
        <v>0.27743676450296462</v>
      </c>
      <c r="AI17" s="401">
        <f>DB!Q6*$X17</f>
        <v>0.16276290184173881</v>
      </c>
      <c r="AJ17" s="401">
        <f>DB!R6*$X17</f>
        <v>0.16831163713179714</v>
      </c>
      <c r="AK17" s="402">
        <f>DB!S6*1000*$X17</f>
        <v>1.8495784300197422</v>
      </c>
      <c r="AL17" s="401">
        <f>DB!T6*$X17</f>
        <v>1.8495784300197642E-2</v>
      </c>
      <c r="AM17" s="400">
        <f>DB!U6*1000*$X17</f>
        <v>55.48735290059205</v>
      </c>
      <c r="AN17" s="400">
        <f>DB!V6*1000*$X17</f>
        <v>25.894098020276694</v>
      </c>
      <c r="AO17" s="400">
        <f>DB!W6*1000*$X17</f>
        <v>88.77976464094759</v>
      </c>
      <c r="AP17" s="401">
        <f>DB!X6*1000*$X17</f>
        <v>5.5487352900592164</v>
      </c>
      <c r="AQ17" s="400">
        <f>DB!Y6*1000*$X17</f>
        <v>92.478921500987767</v>
      </c>
      <c r="AR17" s="400">
        <f>DB!Z6*1000*$X17</f>
        <v>554.87352900592919</v>
      </c>
      <c r="AS17" s="400">
        <f>DB!AA6*1000*$X17</f>
        <v>554.87352900592919</v>
      </c>
      <c r="AT17" s="400">
        <f>DB!AB6*1000*$X17</f>
        <v>103.5763920811069</v>
      </c>
      <c r="AU17" s="400">
        <f>DB!AC6*1000*$X17</f>
        <v>147.96627440158113</v>
      </c>
      <c r="AV17" s="400">
        <f>DB!AD6*1000*$X17</f>
        <v>1479.6627440158004</v>
      </c>
      <c r="AW17" s="401">
        <f>DB!AE6*1000*$X17</f>
        <v>33.292411740355426</v>
      </c>
      <c r="AX17" s="401">
        <f>DB!AF6*$X17</f>
        <v>11.097470580118584</v>
      </c>
    </row>
    <row r="18" spans="1:50" s="8" customFormat="1" x14ac:dyDescent="0.25">
      <c r="A18" s="24" t="str">
        <f>DB!B7</f>
        <v>EB06</v>
      </c>
      <c r="B18" s="24" t="str">
        <f>DB!B7</f>
        <v>EB06</v>
      </c>
      <c r="C18" s="148" t="s">
        <v>14</v>
      </c>
      <c r="D18" s="470"/>
      <c r="E18" s="121" t="s">
        <v>85</v>
      </c>
      <c r="F18" s="467"/>
      <c r="G18" s="128"/>
      <c r="H18" s="223">
        <f>DB!AI7</f>
        <v>0</v>
      </c>
      <c r="I18" s="224">
        <f>DB!AJ7</f>
        <v>0</v>
      </c>
      <c r="J18" s="224">
        <f>DB!AK7</f>
        <v>0</v>
      </c>
      <c r="K18" s="224">
        <f>DB!AL7</f>
        <v>0</v>
      </c>
      <c r="L18" s="224">
        <f>DB!AM7</f>
        <v>6</v>
      </c>
      <c r="M18" s="224">
        <f>DB!AN7</f>
        <v>12</v>
      </c>
      <c r="N18" s="224">
        <f>DB!AO7</f>
        <v>14</v>
      </c>
      <c r="O18" s="224">
        <f>DB!AP7</f>
        <v>131</v>
      </c>
      <c r="P18" s="224">
        <f>DB!AQ7</f>
        <v>179</v>
      </c>
      <c r="Q18" s="224">
        <f>DB!AR7</f>
        <v>18</v>
      </c>
      <c r="R18" s="224">
        <f t="shared" si="0"/>
        <v>360</v>
      </c>
      <c r="S18" s="224">
        <f>DB!AS7</f>
        <v>0</v>
      </c>
      <c r="T18" s="225">
        <f>DB!C7</f>
        <v>360</v>
      </c>
      <c r="U18" s="335">
        <f>DB!E7</f>
        <v>51851.8</v>
      </c>
      <c r="V18" s="352">
        <f>DB!F7*1000</f>
        <v>199.55503393913099</v>
      </c>
      <c r="W18" s="177">
        <f t="shared" si="1"/>
        <v>144.0327777777778</v>
      </c>
      <c r="X18" s="402">
        <v>1.0808703585943764</v>
      </c>
      <c r="Y18" s="400">
        <f t="shared" si="2"/>
        <v>215.69312109310147</v>
      </c>
      <c r="Z18" s="398">
        <f>DB!H7*$X18</f>
        <v>5.0328394921723572</v>
      </c>
      <c r="AA18" s="402">
        <f>DB!I7*$X18</f>
        <v>3.9975125109254686</v>
      </c>
      <c r="AB18" s="402">
        <f>DB!J7*$X18</f>
        <v>4.2620960727996762</v>
      </c>
      <c r="AC18" s="402">
        <f>DB!K7*$X18</f>
        <v>4.8703506742822222</v>
      </c>
      <c r="AD18" s="407">
        <f>DB!L7*$X18</f>
        <v>22023.993208574313</v>
      </c>
      <c r="AE18" s="401">
        <f>DB!M7*$X18</f>
        <v>16.176984081982585</v>
      </c>
      <c r="AF18" s="401">
        <f>DB!N7*$X18</f>
        <v>15.098518476517029</v>
      </c>
      <c r="AG18" s="401">
        <f>DB!O7*$X18</f>
        <v>1.5098518476517029</v>
      </c>
      <c r="AH18" s="401">
        <f>DB!P7*$X18</f>
        <v>0.11863121660120575</v>
      </c>
      <c r="AI18" s="401">
        <f>DB!Q7*$X18</f>
        <v>5.823714269513721E-2</v>
      </c>
      <c r="AJ18" s="401">
        <f>DB!R7*$X18</f>
        <v>8.6277248437240481E-2</v>
      </c>
      <c r="AK18" s="402">
        <f>DB!S7*1000*$X18</f>
        <v>2.156931210931015</v>
      </c>
      <c r="AL18" s="401">
        <f>DB!T7*$X18</f>
        <v>2.1569312109310148E-2</v>
      </c>
      <c r="AM18" s="400">
        <f>DB!U7*1000*$X18</f>
        <v>64.707936327930227</v>
      </c>
      <c r="AN18" s="400">
        <f>DB!V7*1000*$X18</f>
        <v>30.197036953034164</v>
      </c>
      <c r="AO18" s="400">
        <f>DB!W7*1000*$X18</f>
        <v>103.53269812468842</v>
      </c>
      <c r="AP18" s="401">
        <f>DB!X7*1000*$X18</f>
        <v>6.4707936327930238</v>
      </c>
      <c r="AQ18" s="400">
        <f>DB!Y7*1000*$X18</f>
        <v>107.84656054655052</v>
      </c>
      <c r="AR18" s="400">
        <f>DB!Z7*1000*$X18</f>
        <v>647.07936327930224</v>
      </c>
      <c r="AS18" s="400">
        <f>DB!AA7*1000*$X18</f>
        <v>647.07936327930224</v>
      </c>
      <c r="AT18" s="400">
        <f>DB!AB7*1000*$X18</f>
        <v>120.78814781213643</v>
      </c>
      <c r="AU18" s="400">
        <f>DB!AC7*1000*$X18</f>
        <v>172.55449687448137</v>
      </c>
      <c r="AV18" s="400">
        <f>DB!AD7*1000*$X18</f>
        <v>1725.544968744814</v>
      </c>
      <c r="AW18" s="401">
        <f>DB!AE7*1000*$X18</f>
        <v>38.824761796758175</v>
      </c>
      <c r="AX18" s="401">
        <f>DB!AF7*$X18</f>
        <v>12.941587265586024</v>
      </c>
    </row>
    <row r="19" spans="1:50" s="2" customFormat="1" x14ac:dyDescent="0.25">
      <c r="A19" s="24" t="str">
        <f>DB!B8</f>
        <v>EB07</v>
      </c>
      <c r="B19" s="24" t="str">
        <f>DB!B8</f>
        <v>EB07</v>
      </c>
      <c r="C19" s="69" t="s">
        <v>18</v>
      </c>
      <c r="D19" s="69" t="s">
        <v>30</v>
      </c>
      <c r="E19" s="119" t="s">
        <v>115</v>
      </c>
      <c r="F19" s="152" t="s">
        <v>155</v>
      </c>
      <c r="G19" s="127"/>
      <c r="H19" s="223">
        <f>DB!AI8</f>
        <v>1</v>
      </c>
      <c r="I19" s="224">
        <f>DB!AJ8</f>
        <v>2</v>
      </c>
      <c r="J19" s="224">
        <f>DB!AK8</f>
        <v>3</v>
      </c>
      <c r="K19" s="224">
        <f>DB!AL8</f>
        <v>4</v>
      </c>
      <c r="L19" s="224">
        <f>DB!AM8</f>
        <v>7</v>
      </c>
      <c r="M19" s="224">
        <f>DB!AN8</f>
        <v>26</v>
      </c>
      <c r="N19" s="224">
        <f>DB!AO8</f>
        <v>37</v>
      </c>
      <c r="O19" s="224">
        <f>DB!AP8</f>
        <v>89</v>
      </c>
      <c r="P19" s="224">
        <f>DB!AQ8</f>
        <v>73</v>
      </c>
      <c r="Q19" s="224">
        <f>DB!AR8</f>
        <v>4</v>
      </c>
      <c r="R19" s="224">
        <f t="shared" si="0"/>
        <v>246</v>
      </c>
      <c r="S19" s="224">
        <f>DB!AS8</f>
        <v>4</v>
      </c>
      <c r="T19" s="225">
        <f>DB!C8</f>
        <v>250</v>
      </c>
      <c r="U19" s="335">
        <f>DB!E8</f>
        <v>4417.3</v>
      </c>
      <c r="V19" s="352">
        <f>DB!F8*1000</f>
        <v>18.049087799999999</v>
      </c>
      <c r="W19" s="177">
        <f t="shared" si="1"/>
        <v>17.6692</v>
      </c>
      <c r="X19" s="402">
        <v>1.0808703585943764</v>
      </c>
      <c r="Y19" s="400">
        <f t="shared" si="2"/>
        <v>19.508724002687384</v>
      </c>
      <c r="Z19" s="398">
        <f>DB!H8*$X19</f>
        <v>0.41618611205733086</v>
      </c>
      <c r="AA19" s="402">
        <f>DB!I8*$X19</f>
        <v>0.35050674124828335</v>
      </c>
      <c r="AB19" s="402">
        <f>DB!J8*$X19</f>
        <v>0.36286226644998537</v>
      </c>
      <c r="AC19" s="402">
        <f>DB!K8*$X19</f>
        <v>0.39147506165392687</v>
      </c>
      <c r="AD19" s="407">
        <f>DB!L8*$X19</f>
        <v>1991.9967904664036</v>
      </c>
      <c r="AE19" s="401">
        <f>DB!M8*$X19</f>
        <v>5.8721259248089028</v>
      </c>
      <c r="AF19" s="401">
        <f>DB!N8*$X19</f>
        <v>1.8533287802553016</v>
      </c>
      <c r="AG19" s="401">
        <f>DB!O8*$X19</f>
        <v>0.13656106801881168</v>
      </c>
      <c r="AH19" s="401">
        <f>DB!P8*$X19</f>
        <v>3.5115703204837291E-2</v>
      </c>
      <c r="AI19" s="401">
        <f>DB!Q8*$X19</f>
        <v>1.1705234401612431E-2</v>
      </c>
      <c r="AJ19" s="401">
        <f>DB!R8*$X19</f>
        <v>2.7312213603762337E-2</v>
      </c>
      <c r="AK19" s="402">
        <f>DB!S8*1000*$X19</f>
        <v>1.0534710961451208</v>
      </c>
      <c r="AL19" s="401">
        <f>DB!T8*$X19</f>
        <v>0.5267355480725604</v>
      </c>
      <c r="AM19" s="400">
        <f>DB!U8*1000*$X19</f>
        <v>19.508724002687384</v>
      </c>
      <c r="AN19" s="400">
        <f>DB!V8*1000*$X19</f>
        <v>5.4624427207524677</v>
      </c>
      <c r="AO19" s="400">
        <f>DB!W8*1000*$X19</f>
        <v>9.7543620013437025</v>
      </c>
      <c r="AP19" s="401">
        <f>DB!X8*1000*$X19</f>
        <v>0.5852617200806205</v>
      </c>
      <c r="AQ19" s="400">
        <f>DB!Y8*1000*$X19</f>
        <v>9.7543620013437025</v>
      </c>
      <c r="AR19" s="400">
        <f>DB!Z8*1000*$X19</f>
        <v>58.526172008062048</v>
      </c>
      <c r="AS19" s="400">
        <f>DB!AA8*1000*$X19</f>
        <v>58.526172008062048</v>
      </c>
      <c r="AT19" s="400">
        <f>DB!AB8*1000*$X19</f>
        <v>10.924885441504935</v>
      </c>
      <c r="AU19" s="400">
        <f>DB!AC8*1000*$X19</f>
        <v>15.606979202149907</v>
      </c>
      <c r="AV19" s="400">
        <f>DB!AD8*1000*$X19</f>
        <v>156.06979202149907</v>
      </c>
      <c r="AW19" s="401">
        <f>DB!AE8*1000*$X19</f>
        <v>3.5115703204837292</v>
      </c>
      <c r="AX19" s="401">
        <f>DB!AF8*$X19</f>
        <v>1.170523440161243</v>
      </c>
    </row>
    <row r="20" spans="1:50" s="2" customFormat="1" x14ac:dyDescent="0.25">
      <c r="A20" s="24" t="str">
        <f>DB!B9</f>
        <v>EB08</v>
      </c>
      <c r="B20" s="24" t="str">
        <f>DB!B9</f>
        <v>EB08</v>
      </c>
      <c r="C20" s="111" t="s">
        <v>18</v>
      </c>
      <c r="D20" s="111"/>
      <c r="E20" s="120" t="s">
        <v>86</v>
      </c>
      <c r="F20" s="153" t="s">
        <v>99</v>
      </c>
      <c r="G20" s="128"/>
      <c r="H20" s="223">
        <f>DB!AI9</f>
        <v>1</v>
      </c>
      <c r="I20" s="224">
        <f>DB!AJ9</f>
        <v>4</v>
      </c>
      <c r="J20" s="224">
        <f>DB!AK9</f>
        <v>1</v>
      </c>
      <c r="K20" s="224">
        <f>DB!AL9</f>
        <v>0</v>
      </c>
      <c r="L20" s="224">
        <f>DB!AM9</f>
        <v>8</v>
      </c>
      <c r="M20" s="224">
        <f>DB!AN9</f>
        <v>14</v>
      </c>
      <c r="N20" s="224">
        <f>DB!AO9</f>
        <v>24</v>
      </c>
      <c r="O20" s="224">
        <f>DB!AP9</f>
        <v>58</v>
      </c>
      <c r="P20" s="224">
        <f>DB!AQ9</f>
        <v>90</v>
      </c>
      <c r="Q20" s="224">
        <f>DB!AR9</f>
        <v>20</v>
      </c>
      <c r="R20" s="224">
        <f t="shared" si="0"/>
        <v>220</v>
      </c>
      <c r="S20" s="224">
        <f>DB!AS9</f>
        <v>0</v>
      </c>
      <c r="T20" s="225">
        <f>DB!C9</f>
        <v>220</v>
      </c>
      <c r="U20" s="335">
        <f>DB!E9</f>
        <v>8756.5</v>
      </c>
      <c r="V20" s="352">
        <f>DB!F9*1000</f>
        <v>32.689765799999996</v>
      </c>
      <c r="W20" s="177">
        <f t="shared" si="1"/>
        <v>39.802272727272729</v>
      </c>
      <c r="X20" s="402">
        <v>1.0808703585943764</v>
      </c>
      <c r="Y20" s="400">
        <f t="shared" si="2"/>
        <v>35.33339888261218</v>
      </c>
      <c r="Z20" s="398">
        <f>DB!H9*$X20</f>
        <v>0.70666797765224254</v>
      </c>
      <c r="AA20" s="402">
        <f>DB!I9*$X20</f>
        <v>0.59548554916829055</v>
      </c>
      <c r="AB20" s="402">
        <f>DB!J9*$X20</f>
        <v>0.6192767044159152</v>
      </c>
      <c r="AC20" s="402">
        <f>DB!K9*$X20</f>
        <v>0.65908566715699257</v>
      </c>
      <c r="AD20" s="407">
        <f>DB!L9*$X20</f>
        <v>3607.8226931057648</v>
      </c>
      <c r="AE20" s="401">
        <f>DB!M9*$X20</f>
        <v>5.7593440178657858</v>
      </c>
      <c r="AF20" s="401">
        <f>DB!N9*$X20</f>
        <v>3.1446725005524843</v>
      </c>
      <c r="AG20" s="401">
        <f>DB!O9*$X20</f>
        <v>0.15546695508349359</v>
      </c>
      <c r="AH20" s="401">
        <f>DB!P9*$X20</f>
        <v>2.3320043262524039E-2</v>
      </c>
      <c r="AI20" s="401">
        <f>DB!Q9*$X20</f>
        <v>7.0666797765224368E-3</v>
      </c>
      <c r="AJ20" s="401">
        <f>DB!R9*$X20</f>
        <v>1.766669944130609E-2</v>
      </c>
      <c r="AK20" s="402">
        <f>DB!S9*1000*$X20</f>
        <v>0.35333398882612188</v>
      </c>
      <c r="AL20" s="401">
        <f>DB!T9*$X20</f>
        <v>1.554669550834936</v>
      </c>
      <c r="AM20" s="400">
        <f>DB!U9*1000*$X20</f>
        <v>35.33339888261218</v>
      </c>
      <c r="AN20" s="400">
        <f>DB!V9*1000*$X20</f>
        <v>9.8933516871314122</v>
      </c>
      <c r="AO20" s="400">
        <f>DB!W9*1000*$X20</f>
        <v>42.400078659134614</v>
      </c>
      <c r="AP20" s="401">
        <f>DB!X9*1000*$X20</f>
        <v>1.0600019664783655</v>
      </c>
      <c r="AQ20" s="400">
        <f>DB!Y9*1000*$X20</f>
        <v>17.66669944130609</v>
      </c>
      <c r="AR20" s="400">
        <f>DB!Z9*1000*$X20</f>
        <v>106.00019664783656</v>
      </c>
      <c r="AS20" s="400">
        <f>DB!AA9*1000*$X20</f>
        <v>106.00019664783656</v>
      </c>
      <c r="AT20" s="400">
        <f>DB!AB9*1000*$X20</f>
        <v>19.786703374262824</v>
      </c>
      <c r="AU20" s="400">
        <f>DB!AC9*1000*$X20</f>
        <v>28.266719106089745</v>
      </c>
      <c r="AV20" s="400">
        <f>DB!AD9*1000*$X20</f>
        <v>282.66719106089744</v>
      </c>
      <c r="AW20" s="401">
        <f>DB!AE9*1000*$X20</f>
        <v>6.360011798870203</v>
      </c>
      <c r="AX20" s="401">
        <f>DB!AF9*$X20</f>
        <v>2.1200039329567311</v>
      </c>
    </row>
    <row r="21" spans="1:50" s="2" customFormat="1" x14ac:dyDescent="0.25">
      <c r="A21" s="24" t="str">
        <f>DB!B10</f>
        <v>EB09</v>
      </c>
      <c r="B21" s="24" t="str">
        <f>DB!B10</f>
        <v>EB09</v>
      </c>
      <c r="C21" s="44" t="s">
        <v>18</v>
      </c>
      <c r="D21" s="44"/>
      <c r="E21" s="121" t="s">
        <v>85</v>
      </c>
      <c r="F21" s="154" t="s">
        <v>36</v>
      </c>
      <c r="G21" s="129"/>
      <c r="H21" s="223">
        <f>DB!AI10</f>
        <v>1</v>
      </c>
      <c r="I21" s="224">
        <f>DB!AJ10</f>
        <v>0</v>
      </c>
      <c r="J21" s="224">
        <f>DB!AK10</f>
        <v>0</v>
      </c>
      <c r="K21" s="224">
        <f>DB!AL10</f>
        <v>4</v>
      </c>
      <c r="L21" s="224">
        <f>DB!AM10</f>
        <v>28</v>
      </c>
      <c r="M21" s="224">
        <f>DB!AN10</f>
        <v>54</v>
      </c>
      <c r="N21" s="224">
        <f>DB!AO10</f>
        <v>43</v>
      </c>
      <c r="O21" s="224">
        <f>DB!AP10</f>
        <v>78</v>
      </c>
      <c r="P21" s="224">
        <f>DB!AQ10</f>
        <v>109</v>
      </c>
      <c r="Q21" s="224">
        <f>DB!AR10</f>
        <v>11</v>
      </c>
      <c r="R21" s="224">
        <f t="shared" si="0"/>
        <v>328</v>
      </c>
      <c r="S21" s="224">
        <f>DB!AS10</f>
        <v>0</v>
      </c>
      <c r="T21" s="225">
        <f>DB!C10</f>
        <v>328</v>
      </c>
      <c r="U21" s="335">
        <f>DB!E10</f>
        <v>72504.399999999994</v>
      </c>
      <c r="V21" s="352">
        <f>DB!F10*1000</f>
        <v>297.42754968000003</v>
      </c>
      <c r="W21" s="177">
        <f t="shared" si="1"/>
        <v>221.04999999999998</v>
      </c>
      <c r="X21" s="402">
        <v>1.0808703585943764</v>
      </c>
      <c r="Y21" s="400">
        <f t="shared" si="2"/>
        <v>321.48062227846833</v>
      </c>
      <c r="Z21" s="398">
        <f>DB!H10*$X21</f>
        <v>7.9298553495355515</v>
      </c>
      <c r="AA21" s="402">
        <f>DB!I10*$X21</f>
        <v>6.6396464521246212</v>
      </c>
      <c r="AB21" s="402">
        <f>DB!J10*$X21</f>
        <v>6.8882581333533146</v>
      </c>
      <c r="AC21" s="402">
        <f>DB!K10*$X21</f>
        <v>7.4326319870781976</v>
      </c>
      <c r="AD21" s="407">
        <f>DB!L10*$X21</f>
        <v>32825.743379609798</v>
      </c>
      <c r="AE21" s="401">
        <f>DB!M10*$X21</f>
        <v>31.183620361011428</v>
      </c>
      <c r="AF21" s="401">
        <f>DB!N10*$X21</f>
        <v>33.273244405821465</v>
      </c>
      <c r="AG21" s="401">
        <f>DB!O10*$X21</f>
        <v>0.93229380460755817</v>
      </c>
      <c r="AH21" s="401">
        <f>DB!P10*$X21</f>
        <v>0.21860682314935845</v>
      </c>
      <c r="AI21" s="401">
        <f>DB!Q10*$X21</f>
        <v>6.4296124455693771E-2</v>
      </c>
      <c r="AJ21" s="401">
        <f>DB!R10*$X21</f>
        <v>0.16074031113923415</v>
      </c>
      <c r="AK21" s="402">
        <f>DB!S10*1000*$X21</f>
        <v>20.253279203543503</v>
      </c>
      <c r="AL21" s="401">
        <f>DB!T10*$X21</f>
        <v>55.937628276453594</v>
      </c>
      <c r="AM21" s="400">
        <f>DB!U10*1000*$X21</f>
        <v>321.48062227846833</v>
      </c>
      <c r="AN21" s="400">
        <f>DB!V10*1000*$X21</f>
        <v>3536.2868450631513</v>
      </c>
      <c r="AO21" s="400">
        <f>DB!W10*1000*$X21</f>
        <v>160.74031113923417</v>
      </c>
      <c r="AP21" s="401">
        <f>DB!X10*1000*$X21</f>
        <v>9.6444186683540494</v>
      </c>
      <c r="AQ21" s="400">
        <f>DB!Y10*1000*$X21</f>
        <v>160.74031113923417</v>
      </c>
      <c r="AR21" s="400">
        <f>DB!Z10*1000*$X21</f>
        <v>0</v>
      </c>
      <c r="AS21" s="400">
        <f>DB!AA10*1000*$X21</f>
        <v>964.4418668354059</v>
      </c>
      <c r="AT21" s="400">
        <f>DB!AB10*1000*$X21</f>
        <v>180.02914847594224</v>
      </c>
      <c r="AU21" s="400">
        <f>DB!AC10*1000*$X21</f>
        <v>257.18449782277463</v>
      </c>
      <c r="AV21" s="400">
        <f>DB!AD10*1000*$X21</f>
        <v>2571.8449782277467</v>
      </c>
      <c r="AW21" s="401">
        <f>DB!AE10*1000*$X21</f>
        <v>57.866512010124296</v>
      </c>
      <c r="AX21" s="401">
        <f>DB!AF10*$X21</f>
        <v>19.288837336708099</v>
      </c>
    </row>
    <row r="22" spans="1:50" s="2" customFormat="1" x14ac:dyDescent="0.25">
      <c r="A22" s="24" t="str">
        <f>DB!B11</f>
        <v>EB10</v>
      </c>
      <c r="B22" s="24" t="str">
        <f>DB!B11</f>
        <v>EB10</v>
      </c>
      <c r="C22" s="126" t="s">
        <v>19</v>
      </c>
      <c r="D22" s="126" t="s">
        <v>30</v>
      </c>
      <c r="E22" s="113" t="s">
        <v>85</v>
      </c>
      <c r="F22" s="155" t="s">
        <v>35</v>
      </c>
      <c r="G22" s="130"/>
      <c r="H22" s="223">
        <f>DB!AI11</f>
        <v>1</v>
      </c>
      <c r="I22" s="224">
        <f>DB!AJ11</f>
        <v>0</v>
      </c>
      <c r="J22" s="224">
        <f>DB!AK11</f>
        <v>0</v>
      </c>
      <c r="K22" s="224">
        <f>DB!AL11</f>
        <v>0</v>
      </c>
      <c r="L22" s="224">
        <f>DB!AM11</f>
        <v>9</v>
      </c>
      <c r="M22" s="224">
        <f>DB!AN11</f>
        <v>11</v>
      </c>
      <c r="N22" s="224">
        <f>DB!AO11</f>
        <v>7</v>
      </c>
      <c r="O22" s="224">
        <f>DB!AP11</f>
        <v>5</v>
      </c>
      <c r="P22" s="224">
        <f>DB!AQ11</f>
        <v>2</v>
      </c>
      <c r="Q22" s="224">
        <f>DB!AR11</f>
        <v>0</v>
      </c>
      <c r="R22" s="224">
        <f t="shared" si="0"/>
        <v>35</v>
      </c>
      <c r="S22" s="224">
        <f>DB!AS11</f>
        <v>0</v>
      </c>
      <c r="T22" s="225">
        <f>DB!C11</f>
        <v>35</v>
      </c>
      <c r="U22" s="335">
        <f>DB!E11</f>
        <v>7307</v>
      </c>
      <c r="V22" s="352">
        <f>DB!F11*1000</f>
        <v>58.989410999999997</v>
      </c>
      <c r="W22" s="177">
        <f t="shared" si="1"/>
        <v>208.77142857142857</v>
      </c>
      <c r="X22" s="402">
        <v>1.0808703585943764</v>
      </c>
      <c r="Y22" s="400">
        <f t="shared" si="2"/>
        <v>63.759905820841048</v>
      </c>
      <c r="Z22" s="398">
        <f>DB!H11*$X22</f>
        <v>6.1847108646215823</v>
      </c>
      <c r="AA22" s="402">
        <f>DB!I11*$X22</f>
        <v>4.4661688697305131</v>
      </c>
      <c r="AB22" s="402">
        <f>DB!J11*$X22</f>
        <v>5.0191797862166077</v>
      </c>
      <c r="AC22" s="402">
        <f>DB!K11*$X22</f>
        <v>5.792374910804007</v>
      </c>
      <c r="AD22" s="407">
        <f>DB!L11*$X22</f>
        <v>6463.4054129644783</v>
      </c>
      <c r="AE22" s="401">
        <f>DB!M11*$X22</f>
        <v>158.18832634150667</v>
      </c>
      <c r="AF22" s="401">
        <f>DB!N11*$X22</f>
        <v>4.5907132191005564</v>
      </c>
      <c r="AG22" s="401">
        <f>DB!O11*$X22</f>
        <v>0.74599089810384034</v>
      </c>
      <c r="AH22" s="401">
        <f>DB!P11*$X22</f>
        <v>2.869195761937847</v>
      </c>
      <c r="AI22" s="401">
        <f>DB!Q11*$X22</f>
        <v>1.1476783047751391</v>
      </c>
      <c r="AJ22" s="401">
        <f>DB!R11*$X22</f>
        <v>1.9765570804460726</v>
      </c>
      <c r="AK22" s="402">
        <f>DB!S11*1000*$X22</f>
        <v>10.201584931334569</v>
      </c>
      <c r="AL22" s="401">
        <f>DB!T11*$X22</f>
        <v>3.4430349143254166</v>
      </c>
      <c r="AM22" s="400">
        <f>DB!U11*1000*$X22</f>
        <v>63.759905820841048</v>
      </c>
      <c r="AN22" s="400">
        <f>DB!V11*1000*$X22</f>
        <v>8.9263868149177465</v>
      </c>
      <c r="AO22" s="400">
        <f>DB!W11*1000*$X22</f>
        <v>76.511886985009269</v>
      </c>
      <c r="AP22" s="401">
        <f>DB!X11*1000*$X22</f>
        <v>8.9263868149177465</v>
      </c>
      <c r="AQ22" s="400">
        <f>DB!Y11*1000*$X22</f>
        <v>31.879952910420524</v>
      </c>
      <c r="AR22" s="400">
        <f>DB!Z11*1000*$X22</f>
        <v>191.27971746252317</v>
      </c>
      <c r="AS22" s="400">
        <f>DB!AA11*1000*$X22</f>
        <v>191.27971746252317</v>
      </c>
      <c r="AT22" s="400">
        <f>DB!AB11*1000*$X22</f>
        <v>35.705547259670986</v>
      </c>
      <c r="AU22" s="400">
        <f>DB!AC11*1000*$X22</f>
        <v>51.007924656672841</v>
      </c>
      <c r="AV22" s="400">
        <f>DB!AD11*1000*$X22</f>
        <v>510.07924656672839</v>
      </c>
      <c r="AW22" s="401">
        <f>DB!AE11*1000*$X22</f>
        <v>11.476783047751388</v>
      </c>
      <c r="AX22" s="401">
        <f>DB!AF11*$X22</f>
        <v>3.8255943492504629</v>
      </c>
    </row>
    <row r="23" spans="1:50" s="1" customFormat="1" x14ac:dyDescent="0.25">
      <c r="A23" s="24" t="str">
        <f>DB!B12</f>
        <v>EB11</v>
      </c>
      <c r="B23" s="24" t="str">
        <f>DB!B12</f>
        <v>EB11</v>
      </c>
      <c r="C23" s="126" t="s">
        <v>20</v>
      </c>
      <c r="D23" s="126" t="s">
        <v>30</v>
      </c>
      <c r="E23" s="123" t="s">
        <v>126</v>
      </c>
      <c r="F23" s="155" t="s">
        <v>124</v>
      </c>
      <c r="G23" s="130"/>
      <c r="H23" s="223">
        <f>DB!AI12</f>
        <v>0</v>
      </c>
      <c r="I23" s="224">
        <f>DB!AJ12</f>
        <v>1</v>
      </c>
      <c r="J23" s="224">
        <f>DB!AK12</f>
        <v>0</v>
      </c>
      <c r="K23" s="224">
        <f>DB!AL12</f>
        <v>0</v>
      </c>
      <c r="L23" s="224">
        <f>DB!AM12</f>
        <v>1</v>
      </c>
      <c r="M23" s="224">
        <f>DB!AN12</f>
        <v>2</v>
      </c>
      <c r="N23" s="224">
        <f>DB!AO12</f>
        <v>3</v>
      </c>
      <c r="O23" s="224">
        <f>DB!AP12</f>
        <v>10</v>
      </c>
      <c r="P23" s="224">
        <f>DB!AQ12</f>
        <v>11</v>
      </c>
      <c r="Q23" s="224">
        <f>DB!AR12</f>
        <v>0</v>
      </c>
      <c r="R23" s="224">
        <f t="shared" si="0"/>
        <v>28</v>
      </c>
      <c r="S23" s="224">
        <f>DB!AS12</f>
        <v>0</v>
      </c>
      <c r="T23" s="225">
        <f>DB!C12</f>
        <v>28</v>
      </c>
      <c r="U23" s="335">
        <f>DB!E12</f>
        <v>3234.5</v>
      </c>
      <c r="V23" s="352">
        <f>DB!F12*1000</f>
        <v>25.985972999999998</v>
      </c>
      <c r="W23" s="177">
        <f t="shared" si="1"/>
        <v>115.51785714285714</v>
      </c>
      <c r="X23" s="402">
        <v>1.0808703585943764</v>
      </c>
      <c r="Y23" s="400">
        <f t="shared" si="2"/>
        <v>28.087467954933782</v>
      </c>
      <c r="Z23" s="398">
        <f>DB!H12*$X23</f>
        <v>2.6589469664003982</v>
      </c>
      <c r="AA23" s="402">
        <f>DB!I12*$X23</f>
        <v>1.8981510843944249</v>
      </c>
      <c r="AB23" s="402">
        <f>DB!J12*$X23</f>
        <v>2.1398905585932217</v>
      </c>
      <c r="AC23" s="402">
        <f>DB!K12*$X23</f>
        <v>2.4730079285387365</v>
      </c>
      <c r="AD23" s="407">
        <f>DB!L12*$X23</f>
        <v>2847.2547140595925</v>
      </c>
      <c r="AE23" s="401">
        <f>DB!M12*$X23</f>
        <v>29.295229076995934</v>
      </c>
      <c r="AF23" s="401">
        <f>DB!N12*$X23</f>
        <v>6.1511554821304983</v>
      </c>
      <c r="AG23" s="401">
        <f>DB!O12*$X23</f>
        <v>0.32862337507272527</v>
      </c>
      <c r="AH23" s="401">
        <f>DB!P12*$X23</f>
        <v>0.81453657069307972</v>
      </c>
      <c r="AI23" s="401">
        <f>DB!Q12*$X23</f>
        <v>0.32581462827723184</v>
      </c>
      <c r="AJ23" s="401">
        <f>DB!R12*$X23</f>
        <v>0.56174935909867574</v>
      </c>
      <c r="AK23" s="402">
        <f>DB!S12*1000*$X23</f>
        <v>11.796736541072189</v>
      </c>
      <c r="AL23" s="401">
        <f>DB!T12*$X23</f>
        <v>2.6963969236736434</v>
      </c>
      <c r="AM23" s="400">
        <f>DB!U12*1000*$X23</f>
        <v>101.11488463776162</v>
      </c>
      <c r="AN23" s="400">
        <f>DB!V12*1000*$X23</f>
        <v>3.9322455136907299</v>
      </c>
      <c r="AO23" s="400">
        <f>DB!W12*1000*$X23</f>
        <v>148.86358016114903</v>
      </c>
      <c r="AP23" s="401">
        <f>DB!X12*1000*$X23</f>
        <v>233.1259840259504</v>
      </c>
      <c r="AQ23" s="400">
        <f>DB!Y12*1000*$X23</f>
        <v>109.54112502424177</v>
      </c>
      <c r="AR23" s="400">
        <f>DB!Z12*1000*$X23</f>
        <v>814.53657069307974</v>
      </c>
      <c r="AS23" s="400">
        <f>DB!AA12*1000*$X23</f>
        <v>898.79897455788102</v>
      </c>
      <c r="AT23" s="400">
        <f>DB!AB12*1000*$X23</f>
        <v>15.72898205476292</v>
      </c>
      <c r="AU23" s="400">
        <f>DB!AC12*1000*$X23</f>
        <v>23.593473082144378</v>
      </c>
      <c r="AV23" s="400">
        <f>DB!AD12*1000*$X23</f>
        <v>10139.575931731095</v>
      </c>
      <c r="AW23" s="401">
        <f>DB!AE12*1000*$X23</f>
        <v>179.75979491157619</v>
      </c>
      <c r="AX23" s="401">
        <f>DB!AF12*$X23</f>
        <v>1.685248077296027</v>
      </c>
    </row>
    <row r="24" spans="1:50" s="1" customFormat="1" ht="13.5" thickBot="1" x14ac:dyDescent="0.3">
      <c r="A24" s="24" t="str">
        <f>DB!B13</f>
        <v>EB12</v>
      </c>
      <c r="B24" s="24" t="str">
        <f>DB!B13</f>
        <v>EB12</v>
      </c>
      <c r="C24" s="41" t="s">
        <v>21</v>
      </c>
      <c r="D24" s="41" t="s">
        <v>30</v>
      </c>
      <c r="E24" s="124" t="s">
        <v>126</v>
      </c>
      <c r="F24" s="156" t="s">
        <v>37</v>
      </c>
      <c r="G24" s="131"/>
      <c r="H24" s="226">
        <f>DB!AI13</f>
        <v>0</v>
      </c>
      <c r="I24" s="227">
        <f>DB!AJ13</f>
        <v>0</v>
      </c>
      <c r="J24" s="227">
        <f>DB!AK13</f>
        <v>2</v>
      </c>
      <c r="K24" s="227">
        <f>DB!AL13</f>
        <v>1</v>
      </c>
      <c r="L24" s="227">
        <f>DB!AM13</f>
        <v>18</v>
      </c>
      <c r="M24" s="227">
        <f>DB!AN13</f>
        <v>38</v>
      </c>
      <c r="N24" s="227">
        <f>DB!AO13</f>
        <v>28</v>
      </c>
      <c r="O24" s="227">
        <f>DB!AP13</f>
        <v>37</v>
      </c>
      <c r="P24" s="227">
        <f>DB!AQ13</f>
        <v>31</v>
      </c>
      <c r="Q24" s="227">
        <f>DB!AR13</f>
        <v>2</v>
      </c>
      <c r="R24" s="227">
        <f t="shared" si="0"/>
        <v>157</v>
      </c>
      <c r="S24" s="227">
        <f>DB!AS13</f>
        <v>0</v>
      </c>
      <c r="T24" s="228">
        <f>DB!C13</f>
        <v>157</v>
      </c>
      <c r="U24" s="336">
        <f>DB!E13</f>
        <v>25030.9</v>
      </c>
      <c r="V24" s="353">
        <f>DB!F13*1000</f>
        <v>199.28529827142799</v>
      </c>
      <c r="W24" s="204">
        <f t="shared" si="1"/>
        <v>159.43248407643313</v>
      </c>
      <c r="X24" s="408">
        <v>1.0808703585943764</v>
      </c>
      <c r="Y24" s="411">
        <f t="shared" si="2"/>
        <v>215.40157180522564</v>
      </c>
      <c r="Z24" s="399">
        <f>DB!H13*$X24</f>
        <v>14.790907930625504</v>
      </c>
      <c r="AA24" s="408">
        <f>DB!I13*$X24</f>
        <v>10.461336337340496</v>
      </c>
      <c r="AB24" s="408">
        <f>DB!J13*$X24</f>
        <v>11.760925820565355</v>
      </c>
      <c r="AC24" s="408">
        <f>DB!K13*$X24</f>
        <v>13.692359914418835</v>
      </c>
      <c r="AD24" s="409">
        <f>DB!L13*$X24</f>
        <v>21835.472735467607</v>
      </c>
      <c r="AE24" s="410">
        <f>DB!M13*$X24</f>
        <v>175.98308416486969</v>
      </c>
      <c r="AF24" s="410">
        <f>DB!N13*$X24</f>
        <v>24.34037761399054</v>
      </c>
      <c r="AG24" s="410">
        <f>DB!O13*$X24</f>
        <v>2.132475560871737</v>
      </c>
      <c r="AH24" s="410">
        <f>DB!P13*$X24</f>
        <v>5.8158424387411074</v>
      </c>
      <c r="AI24" s="410">
        <f>DB!Q13*$X24</f>
        <v>2.3694172898574948</v>
      </c>
      <c r="AJ24" s="410">
        <f>DB!R13*$X24</f>
        <v>4.0926298642993064</v>
      </c>
      <c r="AK24" s="408">
        <f>DB!S13*1000*$X24</f>
        <v>62.466455823515638</v>
      </c>
      <c r="AL24" s="410">
        <f>DB!T13*$X24</f>
        <v>11.631684877482172</v>
      </c>
      <c r="AM24" s="411">
        <f>DB!U13*1000*$X24</f>
        <v>43.080314361045232</v>
      </c>
      <c r="AN24" s="411">
        <f>DB!V13*1000*$X24</f>
        <v>21.540157180522673</v>
      </c>
      <c r="AO24" s="411">
        <f>DB!W13*1000*$X24</f>
        <v>2584.8188616627126</v>
      </c>
      <c r="AP24" s="410">
        <f>DB!X13*1000*$X24</f>
        <v>30.156220052731676</v>
      </c>
      <c r="AQ24" s="411">
        <f>DB!Y13*1000*$X24</f>
        <v>107.70078590261305</v>
      </c>
      <c r="AR24" s="411">
        <f>DB!Z13*1000*$X24</f>
        <v>10554.677018456077</v>
      </c>
      <c r="AS24" s="411">
        <f>DB!AA13*1000*$X24</f>
        <v>0</v>
      </c>
      <c r="AT24" s="411">
        <f>DB!AB13*1000*$X24</f>
        <v>120.6248802109267</v>
      </c>
      <c r="AU24" s="411">
        <f>DB!AC13*1000*$X24</f>
        <v>0</v>
      </c>
      <c r="AV24" s="411">
        <f>DB!AD13*1000*$X24</f>
        <v>0</v>
      </c>
      <c r="AW24" s="410">
        <f>DB!AE13*1000*$X24</f>
        <v>0</v>
      </c>
      <c r="AX24" s="410">
        <f>DB!AF13*$X24</f>
        <v>126.22532107786243</v>
      </c>
    </row>
    <row r="25" spans="1:50" s="1" customFormat="1" ht="15" customHeight="1" x14ac:dyDescent="0.25">
      <c r="B25" s="24"/>
      <c r="C25" s="44" t="s">
        <v>101</v>
      </c>
      <c r="D25" s="44"/>
      <c r="E25" s="96"/>
      <c r="F25" s="157"/>
      <c r="G25" s="129"/>
      <c r="H25" s="229">
        <f t="shared" ref="H25:S25" si="3">SUM(H13:H24)</f>
        <v>260</v>
      </c>
      <c r="I25" s="230">
        <f t="shared" si="3"/>
        <v>921</v>
      </c>
      <c r="J25" s="230">
        <f t="shared" si="3"/>
        <v>581</v>
      </c>
      <c r="K25" s="230">
        <f t="shared" si="3"/>
        <v>1258</v>
      </c>
      <c r="L25" s="230">
        <f t="shared" si="3"/>
        <v>1776</v>
      </c>
      <c r="M25" s="230">
        <f t="shared" si="3"/>
        <v>5098</v>
      </c>
      <c r="N25" s="230">
        <f t="shared" si="3"/>
        <v>8844</v>
      </c>
      <c r="O25" s="230">
        <f t="shared" si="3"/>
        <v>16736</v>
      </c>
      <c r="P25" s="230">
        <f t="shared" si="3"/>
        <v>16344</v>
      </c>
      <c r="Q25" s="230">
        <f t="shared" si="3"/>
        <v>2145</v>
      </c>
      <c r="R25" s="230">
        <f t="shared" si="3"/>
        <v>53963</v>
      </c>
      <c r="S25" s="230">
        <f t="shared" si="3"/>
        <v>225</v>
      </c>
      <c r="T25" s="231">
        <f>SUM(T13:T24)</f>
        <v>54188</v>
      </c>
      <c r="U25" s="337">
        <f>SUM(U13:U24)</f>
        <v>1387171.9500000537</v>
      </c>
      <c r="V25" s="354">
        <f>SUM(V13:V24)</f>
        <v>5779.7033247155005</v>
      </c>
      <c r="W25" s="232"/>
      <c r="X25" s="396"/>
      <c r="Y25" s="445">
        <f>SUM(Y13:Y24)</f>
        <v>6247.1100051543544</v>
      </c>
      <c r="Z25" s="447">
        <f t="shared" ref="Z25:AX25" si="4">SUM(Z13:Z24)</f>
        <v>272.87752630323689</v>
      </c>
      <c r="AA25" s="448">
        <f t="shared" si="4"/>
        <v>196.07422814842252</v>
      </c>
      <c r="AB25" s="448">
        <f t="shared" si="4"/>
        <v>216.97619773959815</v>
      </c>
      <c r="AC25" s="448">
        <f t="shared" si="4"/>
        <v>252.44309499807628</v>
      </c>
      <c r="AD25" s="444">
        <f>SUM(AD13:AD24)</f>
        <v>637449.37455015176</v>
      </c>
      <c r="AE25" s="449">
        <f t="shared" si="4"/>
        <v>3801.1161345160945</v>
      </c>
      <c r="AF25" s="449">
        <f t="shared" si="4"/>
        <v>573.82511365367907</v>
      </c>
      <c r="AG25" s="449">
        <f t="shared" si="4"/>
        <v>40.261558410398727</v>
      </c>
      <c r="AH25" s="449">
        <f t="shared" si="4"/>
        <v>156.09414685369956</v>
      </c>
      <c r="AI25" s="449">
        <f t="shared" si="4"/>
        <v>75.172335750068186</v>
      </c>
      <c r="AJ25" s="449">
        <f t="shared" si="4"/>
        <v>87.607030247706987</v>
      </c>
      <c r="AK25" s="448">
        <f>SUM(AK13:AK24)</f>
        <v>481.30207255591552</v>
      </c>
      <c r="AL25" s="449">
        <f t="shared" si="4"/>
        <v>135.07550035577054</v>
      </c>
      <c r="AM25" s="445">
        <f>SUM(AM13:AM24)</f>
        <v>56357.261727962286</v>
      </c>
      <c r="AN25" s="445">
        <f>SUM(AN13:AN24)</f>
        <v>5024.0540955399774</v>
      </c>
      <c r="AO25" s="445">
        <f t="shared" ref="AO25" si="5">SUM(AO13:AO24)</f>
        <v>9392.9763225286424</v>
      </c>
      <c r="AP25" s="449">
        <f>SUM(AP13:AP24)</f>
        <v>2402.8488536312057</v>
      </c>
      <c r="AQ25" s="445">
        <f t="shared" ref="AQ25" si="6">SUM(AQ13:AQ24)</f>
        <v>20251.014450848466</v>
      </c>
      <c r="AR25" s="445">
        <f>SUM(AR13:AR24)</f>
        <v>35062.253957899469</v>
      </c>
      <c r="AS25" s="445">
        <f>SUM(AS13:AS24)</f>
        <v>135225.50031034037</v>
      </c>
      <c r="AT25" s="445">
        <f t="shared" si="4"/>
        <v>3498.3816028863394</v>
      </c>
      <c r="AU25" s="445">
        <f t="shared" si="4"/>
        <v>4826.4902453977083</v>
      </c>
      <c r="AV25" s="445">
        <f>SUM(AV13:AV24)</f>
        <v>137097.14831034138</v>
      </c>
      <c r="AW25" s="449">
        <f>SUM(AW13:AW24)</f>
        <v>1260.4115686824709</v>
      </c>
      <c r="AX25" s="449">
        <f t="shared" si="4"/>
        <v>3861.2871418267791</v>
      </c>
    </row>
    <row r="26" spans="1:50" s="18" customFormat="1" x14ac:dyDescent="0.25">
      <c r="C26" s="221" t="s">
        <v>52</v>
      </c>
      <c r="D26" s="126"/>
      <c r="E26" s="113"/>
      <c r="F26" s="155"/>
      <c r="G26" s="132"/>
      <c r="H26" s="241"/>
      <c r="I26" s="240"/>
      <c r="J26" s="240"/>
      <c r="K26" s="240"/>
      <c r="L26" s="240"/>
      <c r="M26" s="240"/>
      <c r="N26" s="240"/>
      <c r="O26" s="240"/>
      <c r="P26" s="240"/>
      <c r="Q26" s="240"/>
      <c r="R26" s="240"/>
      <c r="S26" s="240"/>
      <c r="T26" s="242"/>
      <c r="U26" s="338"/>
      <c r="V26" s="355"/>
      <c r="W26" s="178"/>
      <c r="X26" s="282"/>
      <c r="Y26" s="355"/>
      <c r="Z26" s="281"/>
      <c r="AA26" s="282"/>
      <c r="AB26" s="282"/>
      <c r="AC26" s="282"/>
      <c r="AD26" s="240"/>
      <c r="AE26" s="311"/>
      <c r="AF26" s="311"/>
      <c r="AG26" s="311"/>
      <c r="AH26" s="311"/>
      <c r="AI26" s="311"/>
      <c r="AJ26" s="311"/>
      <c r="AK26" s="282"/>
      <c r="AL26" s="311"/>
      <c r="AM26" s="355"/>
      <c r="AN26" s="355"/>
      <c r="AO26" s="355"/>
      <c r="AP26" s="311"/>
      <c r="AQ26" s="355"/>
      <c r="AR26" s="355"/>
      <c r="AS26" s="355"/>
      <c r="AT26" s="355"/>
      <c r="AU26" s="355"/>
      <c r="AV26" s="355"/>
      <c r="AW26" s="311"/>
      <c r="AX26" s="311"/>
    </row>
    <row r="27" spans="1:50" x14ac:dyDescent="0.25">
      <c r="A27" s="24" t="str">
        <f>DB!B14</f>
        <v>EB13</v>
      </c>
      <c r="B27" s="7" t="str">
        <f>DB!B14</f>
        <v>EB13</v>
      </c>
      <c r="C27" s="67" t="s">
        <v>7</v>
      </c>
      <c r="D27" s="126" t="s">
        <v>28</v>
      </c>
      <c r="E27" s="113"/>
      <c r="F27" s="155" t="s">
        <v>161</v>
      </c>
      <c r="G27" s="130"/>
      <c r="H27" s="223">
        <f>DB!AI14</f>
        <v>1892</v>
      </c>
      <c r="I27" s="224">
        <f>DB!AJ14</f>
        <v>3690</v>
      </c>
      <c r="J27" s="224">
        <f>DB!AK14</f>
        <v>864</v>
      </c>
      <c r="K27" s="224">
        <f>DB!AL14</f>
        <v>2974</v>
      </c>
      <c r="L27" s="224">
        <f>DB!AM14</f>
        <v>1031</v>
      </c>
      <c r="M27" s="224">
        <f>DB!AN14</f>
        <v>2211</v>
      </c>
      <c r="N27" s="224">
        <f>DB!AO14</f>
        <v>4394</v>
      </c>
      <c r="O27" s="224">
        <f>DB!AP14</f>
        <v>9256</v>
      </c>
      <c r="P27" s="224">
        <f>DB!AQ14</f>
        <v>10123</v>
      </c>
      <c r="Q27" s="224">
        <f>DB!AR14</f>
        <v>1464</v>
      </c>
      <c r="R27" s="224">
        <f>SUM(H27:Q27)</f>
        <v>37899</v>
      </c>
      <c r="S27" s="224">
        <f>DB!AS14</f>
        <v>495</v>
      </c>
      <c r="T27" s="225">
        <f>DB!C14</f>
        <v>38394</v>
      </c>
      <c r="U27" s="335">
        <f>DB!E14</f>
        <v>239543.42000000199</v>
      </c>
      <c r="V27" s="352">
        <f>DB!F14*1000</f>
        <v>616.38248196976292</v>
      </c>
      <c r="W27" s="177">
        <f>IF(T27=0,0,U27/T27)</f>
        <v>6.239084752826014</v>
      </c>
      <c r="X27" s="402">
        <v>1.0808703585943764</v>
      </c>
      <c r="Y27" s="400">
        <f t="shared" ref="Y27:Y35" si="7">V27*X27</f>
        <v>666.22955431794935</v>
      </c>
      <c r="Z27" s="398">
        <f>DB!H14*$X27</f>
        <v>54.40874693598802</v>
      </c>
      <c r="AA27" s="402">
        <f>DB!I14*$X27</f>
        <v>50.020514938185592</v>
      </c>
      <c r="AB27" s="402">
        <f>DB!J14*$X27</f>
        <v>52.214630937075889</v>
      </c>
      <c r="AC27" s="402">
        <f>DB!K14*$X27</f>
        <v>53.804698806734834</v>
      </c>
      <c r="AD27" s="407">
        <f>DB!L14*$X27</f>
        <v>68027.367332313661</v>
      </c>
      <c r="AE27" s="401">
        <f>DB!M14*$X27</f>
        <v>1913.4112800013138</v>
      </c>
      <c r="AF27" s="401">
        <f>DB!N14*$X27</f>
        <v>35.310166378844251</v>
      </c>
      <c r="AG27" s="401">
        <f>DB!O14*$X27</f>
        <v>2.9314100389993483</v>
      </c>
      <c r="AH27" s="401">
        <f>DB!P14*$X27</f>
        <v>263.16067395562527</v>
      </c>
      <c r="AI27" s="401">
        <f>DB!Q14*$X27</f>
        <v>150.56787927587447</v>
      </c>
      <c r="AJ27" s="401">
        <f>DB!R14*$X27</f>
        <v>181.8806683288615</v>
      </c>
      <c r="AK27" s="402">
        <f>DB!S14*1000*$X27</f>
        <v>99.934433147717556</v>
      </c>
      <c r="AL27" s="401">
        <f>DB!T14*$X27</f>
        <v>659.56725877468318</v>
      </c>
      <c r="AM27" s="400">
        <f>DB!U14*1000*$X27</f>
        <v>666.22955431794935</v>
      </c>
      <c r="AN27" s="400">
        <f>DB!V14*1000*$X27</f>
        <v>1798.8197966585715</v>
      </c>
      <c r="AO27" s="400">
        <f>DB!W14*1000*$X27</f>
        <v>239.84263955451189</v>
      </c>
      <c r="AP27" s="401">
        <f>DB!X14*1000*$X27</f>
        <v>21.985575292495707</v>
      </c>
      <c r="AQ27" s="400">
        <f>DB!Y14*1000*$X27</f>
        <v>1265.8361532041583</v>
      </c>
      <c r="AR27" s="400">
        <f>DB!Z14*1000*$X27</f>
        <v>15989.509303624614</v>
      </c>
      <c r="AS27" s="400">
        <f>DB!AA14*1000*$X27</f>
        <v>2598.2952618400723</v>
      </c>
      <c r="AT27" s="400">
        <f>DB!AB14*1000*$X27</f>
        <v>373.0885504180838</v>
      </c>
      <c r="AU27" s="400">
        <f>DB!AC14*1000*$X27</f>
        <v>1199.2131977722404</v>
      </c>
      <c r="AV27" s="400">
        <f>DB!AD14*1000*$X27</f>
        <v>13324.591086354925</v>
      </c>
      <c r="AW27" s="401">
        <f>DB!AE14*1000*$X27</f>
        <v>119.92131977725541</v>
      </c>
      <c r="AX27" s="401">
        <f>DB!AF14*$X27</f>
        <v>50.633446128167741</v>
      </c>
    </row>
    <row r="28" spans="1:50" ht="40.5" customHeight="1" x14ac:dyDescent="0.25">
      <c r="A28" s="24" t="str">
        <f>DB!B15</f>
        <v>EB14</v>
      </c>
      <c r="B28" s="7" t="str">
        <f>DB!B15</f>
        <v>EB14</v>
      </c>
      <c r="C28" s="83" t="s">
        <v>125</v>
      </c>
      <c r="D28" s="468" t="s">
        <v>160</v>
      </c>
      <c r="E28" s="468"/>
      <c r="F28" s="155" t="s">
        <v>161</v>
      </c>
      <c r="G28" s="130"/>
      <c r="H28" s="223">
        <f>DB!AI15</f>
        <v>2126</v>
      </c>
      <c r="I28" s="224">
        <f>DB!AJ15</f>
        <v>5879</v>
      </c>
      <c r="J28" s="224">
        <f>DB!AK15</f>
        <v>1823</v>
      </c>
      <c r="K28" s="224">
        <f>DB!AL15</f>
        <v>6099</v>
      </c>
      <c r="L28" s="224">
        <f>DB!AM15</f>
        <v>3129</v>
      </c>
      <c r="M28" s="224">
        <f>DB!AN15</f>
        <v>13884</v>
      </c>
      <c r="N28" s="224">
        <f>DB!AO15</f>
        <v>19340</v>
      </c>
      <c r="O28" s="224">
        <f>DB!AP15</f>
        <v>23309</v>
      </c>
      <c r="P28" s="224">
        <f>DB!AQ15</f>
        <v>15453</v>
      </c>
      <c r="Q28" s="224">
        <f>DB!AR15</f>
        <v>1925</v>
      </c>
      <c r="R28" s="224">
        <f t="shared" ref="R28:R35" si="8">SUM(H28:Q28)</f>
        <v>92967</v>
      </c>
      <c r="S28" s="224">
        <f>DB!AS15</f>
        <v>59</v>
      </c>
      <c r="T28" s="225">
        <f>DB!C15</f>
        <v>93026</v>
      </c>
      <c r="U28" s="335">
        <f>DB!E15</f>
        <v>696556.03900000697</v>
      </c>
      <c r="V28" s="352">
        <f>DB!F15*1000</f>
        <v>2012.5783604656001</v>
      </c>
      <c r="W28" s="177">
        <f t="shared" ref="W28:W35" si="9">IF(T28=0,0,U28/T28)</f>
        <v>7.4877565304324269</v>
      </c>
      <c r="X28" s="402">
        <v>1.0808703585943764</v>
      </c>
      <c r="Y28" s="400">
        <f t="shared" si="7"/>
        <v>2175.3362941757355</v>
      </c>
      <c r="Z28" s="398">
        <f>DB!H15*$X28</f>
        <v>262.490579497228</v>
      </c>
      <c r="AA28" s="402">
        <f>DB!I15*$X28</f>
        <v>241.66536004090747</v>
      </c>
      <c r="AB28" s="402">
        <f>DB!J15*$X28</f>
        <v>252.07796976916879</v>
      </c>
      <c r="AC28" s="402">
        <f>DB!K15*$X28</f>
        <v>260.06870508977903</v>
      </c>
      <c r="AD28" s="407">
        <f>DB!L15*$X28</f>
        <v>222119.23832557548</v>
      </c>
      <c r="AE28" s="401">
        <f>DB!M15*$X28</f>
        <v>4742.2331213023917</v>
      </c>
      <c r="AF28" s="401">
        <f>DB!N15*$X28</f>
        <v>132.69551394474621</v>
      </c>
      <c r="AG28" s="401">
        <f>DB!O15*$X28</f>
        <v>21.753362941748165</v>
      </c>
      <c r="AH28" s="401">
        <f>DB!P15*$X28</f>
        <v>733.08833113717071</v>
      </c>
      <c r="AI28" s="401">
        <f>DB!Q15*$X28</f>
        <v>271.91703677210853</v>
      </c>
      <c r="AJ28" s="401">
        <f>DB!R15*$X28</f>
        <v>587.34079942748212</v>
      </c>
      <c r="AK28" s="402">
        <f>DB!S15*1000*$X28</f>
        <v>16.750089465142871</v>
      </c>
      <c r="AL28" s="401">
        <f>DB!T15*$X28</f>
        <v>1953.4519921696278</v>
      </c>
      <c r="AM28" s="400">
        <f>DB!U15*1000*$X28</f>
        <v>11746.815988548171</v>
      </c>
      <c r="AN28" s="400">
        <f>DB!V15*1000*$X28</f>
        <v>3915.605329513081</v>
      </c>
      <c r="AO28" s="400">
        <f>DB!W15*1000*$X28</f>
        <v>761.36770296120574</v>
      </c>
      <c r="AP28" s="401">
        <f>DB!X15*1000*$X28</f>
        <v>413.31389589298112</v>
      </c>
      <c r="AQ28" s="400">
        <f>DB!Y15*1000*$X28</f>
        <v>1914.2959388738168</v>
      </c>
      <c r="AR28" s="400">
        <f>DB!Z15*1000*$X28</f>
        <v>500.32734766096166</v>
      </c>
      <c r="AS28" s="400">
        <f>DB!AA15*1000*$X28</f>
        <v>6526.0088825255207</v>
      </c>
      <c r="AT28" s="400">
        <f>DB!AB15*1000*$X28</f>
        <v>1218.1883247385349</v>
      </c>
      <c r="AU28" s="400">
        <f>DB!AC15*1000*$X28</f>
        <v>2392.8699235927575</v>
      </c>
      <c r="AV28" s="400">
        <f>DB!AD15*1000*$X28</f>
        <v>4785.7398471855149</v>
      </c>
      <c r="AW28" s="401">
        <f>DB!AE15*1000*$X28</f>
        <v>67.435425119517404</v>
      </c>
      <c r="AX28" s="401">
        <f>DB!AF15*$X28</f>
        <v>89.18878806121802</v>
      </c>
    </row>
    <row r="29" spans="1:50" x14ac:dyDescent="0.25">
      <c r="A29" s="24" t="str">
        <f>DB!B16</f>
        <v>EB15</v>
      </c>
      <c r="B29" s="7" t="str">
        <f>DB!B16</f>
        <v>EB15</v>
      </c>
      <c r="C29" s="67" t="s">
        <v>9</v>
      </c>
      <c r="D29" s="70" t="s">
        <v>29</v>
      </c>
      <c r="E29" s="122"/>
      <c r="F29" s="155" t="s">
        <v>161</v>
      </c>
      <c r="G29" s="130"/>
      <c r="H29" s="223">
        <f>DB!AI16</f>
        <v>1647</v>
      </c>
      <c r="I29" s="224">
        <f>DB!AJ16</f>
        <v>4904</v>
      </c>
      <c r="J29" s="224">
        <f>DB!AK16</f>
        <v>1451</v>
      </c>
      <c r="K29" s="224">
        <f>DB!AL16</f>
        <v>2289</v>
      </c>
      <c r="L29" s="224">
        <f>DB!AM16</f>
        <v>2103</v>
      </c>
      <c r="M29" s="224">
        <f>DB!AN16</f>
        <v>8136</v>
      </c>
      <c r="N29" s="224">
        <f>DB!AO16</f>
        <v>20009</v>
      </c>
      <c r="O29" s="224">
        <f>DB!AP16</f>
        <v>47542</v>
      </c>
      <c r="P29" s="224">
        <f>DB!AQ16</f>
        <v>44000</v>
      </c>
      <c r="Q29" s="224">
        <f>DB!AR16</f>
        <v>5631</v>
      </c>
      <c r="R29" s="224">
        <f t="shared" si="8"/>
        <v>137712</v>
      </c>
      <c r="S29" s="224">
        <f>DB!AS16</f>
        <v>94</v>
      </c>
      <c r="T29" s="225">
        <f>DB!C16</f>
        <v>137806</v>
      </c>
      <c r="U29" s="335">
        <f>DB!E16</f>
        <v>926190.94999999204</v>
      </c>
      <c r="V29" s="352">
        <f>DB!F16*1000</f>
        <v>2154.95656209463</v>
      </c>
      <c r="W29" s="177">
        <f t="shared" si="9"/>
        <v>6.7209769531079342</v>
      </c>
      <c r="X29" s="402">
        <v>1.0808703585943764</v>
      </c>
      <c r="Y29" s="400">
        <f t="shared" si="7"/>
        <v>2329.2286720265274</v>
      </c>
      <c r="Z29" s="398">
        <f>DB!H16*$X29</f>
        <v>173.91574084482281</v>
      </c>
      <c r="AA29" s="402">
        <f>DB!I16*$X29</f>
        <v>159.62980498988608</v>
      </c>
      <c r="AB29" s="402">
        <f>DB!J16*$X29</f>
        <v>166.77277291703177</v>
      </c>
      <c r="AC29" s="402">
        <f>DB!K16*$X29</f>
        <v>172.12999886275045</v>
      </c>
      <c r="AD29" s="407">
        <f>DB!L16*$X29</f>
        <v>237832.88124332088</v>
      </c>
      <c r="AE29" s="401">
        <f>DB!M16*$X29</f>
        <v>7330.0826308764845</v>
      </c>
      <c r="AF29" s="401">
        <f>DB!N16*$X29</f>
        <v>117.62604793740144</v>
      </c>
      <c r="AG29" s="401">
        <f>DB!O16*$X29</f>
        <v>20.963058048249263</v>
      </c>
      <c r="AH29" s="401">
        <f>DB!P16*$X29</f>
        <v>668.48862887094663</v>
      </c>
      <c r="AI29" s="401">
        <f>DB!Q16*$X29</f>
        <v>316.77509939546758</v>
      </c>
      <c r="AJ29" s="401">
        <f>DB!R16*$X29</f>
        <v>118.79066227335383</v>
      </c>
      <c r="AK29" s="402">
        <f>DB!S16*1000*$X29</f>
        <v>256.2151539228928</v>
      </c>
      <c r="AL29" s="401">
        <f>DB!T16*$X29</f>
        <v>1283.4049982873394</v>
      </c>
      <c r="AM29" s="400">
        <f>DB!U16*1000*$X29</f>
        <v>2329.2286720265274</v>
      </c>
      <c r="AN29" s="400">
        <f>DB!V16*1000*$X29</f>
        <v>4425.5344768559398</v>
      </c>
      <c r="AO29" s="400">
        <f>DB!W16*1000*$X29</f>
        <v>139.75372032169994</v>
      </c>
      <c r="AP29" s="401">
        <f>DB!X16*1000*$X29</f>
        <v>76.864546176866327</v>
      </c>
      <c r="AQ29" s="400">
        <f>DB!Y16*1000*$X29</f>
        <v>4425.5344768559398</v>
      </c>
      <c r="AR29" s="400">
        <f>DB!Z16*1000*$X29</f>
        <v>55901.488128631339</v>
      </c>
      <c r="AS29" s="400">
        <f>DB!AA16*1000*$X29</f>
        <v>9083.9918209009211</v>
      </c>
      <c r="AT29" s="400">
        <f>DB!AB16*1000*$X29</f>
        <v>1304.3680563353603</v>
      </c>
      <c r="AU29" s="400">
        <f>DB!AC16*1000*$X29</f>
        <v>4192.6116096462856</v>
      </c>
      <c r="AV29" s="400">
        <f>DB!AD16*1000*$X29</f>
        <v>46584.573440517685</v>
      </c>
      <c r="AW29" s="401">
        <f>DB!AE16*1000*$X29</f>
        <v>419.2611609651052</v>
      </c>
      <c r="AX29" s="401">
        <f>DB!AF16*$X29</f>
        <v>177.02137907425077</v>
      </c>
    </row>
    <row r="30" spans="1:50" ht="38.25" x14ac:dyDescent="0.25">
      <c r="A30" s="24" t="str">
        <f>DB!B17</f>
        <v>EB16</v>
      </c>
      <c r="B30" s="7" t="str">
        <f>DB!B17</f>
        <v>EB16</v>
      </c>
      <c r="C30" s="67" t="s">
        <v>10</v>
      </c>
      <c r="D30" s="71" t="s">
        <v>127</v>
      </c>
      <c r="E30" s="113" t="s">
        <v>112</v>
      </c>
      <c r="F30" s="158" t="s">
        <v>149</v>
      </c>
      <c r="G30" s="130"/>
      <c r="H30" s="223">
        <f>DB!AI17</f>
        <v>15</v>
      </c>
      <c r="I30" s="224">
        <f>DB!AJ17</f>
        <v>14</v>
      </c>
      <c r="J30" s="224">
        <f>DB!AK17</f>
        <v>1</v>
      </c>
      <c r="K30" s="224">
        <f>DB!AL17</f>
        <v>2</v>
      </c>
      <c r="L30" s="224">
        <f>DB!AM17</f>
        <v>3</v>
      </c>
      <c r="M30" s="224">
        <f>DB!AN17</f>
        <v>7</v>
      </c>
      <c r="N30" s="224">
        <f>DB!AO17</f>
        <v>43</v>
      </c>
      <c r="O30" s="224">
        <f>DB!AP17</f>
        <v>221</v>
      </c>
      <c r="P30" s="224">
        <f>DB!AQ17</f>
        <v>330</v>
      </c>
      <c r="Q30" s="224">
        <f>DB!AR17</f>
        <v>57</v>
      </c>
      <c r="R30" s="224">
        <f t="shared" si="8"/>
        <v>693</v>
      </c>
      <c r="S30" s="224">
        <f>DB!AS17</f>
        <v>1</v>
      </c>
      <c r="T30" s="225">
        <f>DB!C17</f>
        <v>694</v>
      </c>
      <c r="U30" s="335">
        <f>DB!E17</f>
        <v>5468.7199999999903</v>
      </c>
      <c r="V30" s="352">
        <f>DB!F17*1000</f>
        <v>15.425751177088699</v>
      </c>
      <c r="W30" s="177">
        <f t="shared" si="9"/>
        <v>7.8799999999999857</v>
      </c>
      <c r="X30" s="402">
        <v>1.0808703585943764</v>
      </c>
      <c r="Y30" s="400">
        <f t="shared" si="7"/>
        <v>16.673237206367485</v>
      </c>
      <c r="Z30" s="398">
        <f>DB!H17*$X30</f>
        <v>0.50575486192648311</v>
      </c>
      <c r="AA30" s="402">
        <f>DB!I17*$X30</f>
        <v>0.46885143024305459</v>
      </c>
      <c r="AB30" s="402">
        <f>DB!J17*$X30</f>
        <v>0.48730314608476993</v>
      </c>
      <c r="AC30" s="402">
        <f>DB!K17*$X30</f>
        <v>0.50253136939991883</v>
      </c>
      <c r="AD30" s="407">
        <f>DB!L17*$X30</f>
        <v>1702.4709046677681</v>
      </c>
      <c r="AE30" s="401">
        <f>DB!M17*$X30</f>
        <v>4.1349628271791508</v>
      </c>
      <c r="AF30" s="401">
        <f>DB!N17*$X30</f>
        <v>2.0424715577800217</v>
      </c>
      <c r="AG30" s="401">
        <f>DB!O17*$X30</f>
        <v>0.11671266044457251</v>
      </c>
      <c r="AH30" s="401">
        <f>DB!P17*$X30</f>
        <v>0.16673237206367597</v>
      </c>
      <c r="AI30" s="401">
        <f>DB!Q17*$X30</f>
        <v>2.5009855809551396E-2</v>
      </c>
      <c r="AJ30" s="401">
        <f>DB!R17*$X30</f>
        <v>4.1683093015919097E-2</v>
      </c>
      <c r="AK30" s="402">
        <f>DB!S17*1000*$X30</f>
        <v>0.16673237206367597</v>
      </c>
      <c r="AL30" s="401">
        <f>DB!T17*$X30</f>
        <v>1.6673237206367595E-3</v>
      </c>
      <c r="AM30" s="400">
        <f>DB!U17*1000*$X30</f>
        <v>18.340560927004375</v>
      </c>
      <c r="AN30" s="400">
        <f>DB!V17*1000*$X30</f>
        <v>2.3342532088914609</v>
      </c>
      <c r="AO30" s="400">
        <f>DB!W17*1000*$X30</f>
        <v>0.35013798133371754</v>
      </c>
      <c r="AP30" s="401">
        <f>DB!X17*1000*$X30</f>
        <v>0.50019711619102469</v>
      </c>
      <c r="AQ30" s="400">
        <f>DB!Y17*1000*$X30</f>
        <v>8.3366186031837639</v>
      </c>
      <c r="AR30" s="400">
        <f>DB!Z17*1000*$X30</f>
        <v>50.019711619102672</v>
      </c>
      <c r="AS30" s="400">
        <f>DB!AA17*1000*$X30</f>
        <v>50.019711619102672</v>
      </c>
      <c r="AT30" s="400">
        <f>DB!AB17*1000*$X30</f>
        <v>9.3370128355658331</v>
      </c>
      <c r="AU30" s="400">
        <f>DB!AC17*1000*$X30</f>
        <v>13.338589765094031</v>
      </c>
      <c r="AV30" s="400">
        <f>DB!AD17*1000*$X30</f>
        <v>133.38589765094031</v>
      </c>
      <c r="AW30" s="401">
        <f>DB!AE17*1000*$X30</f>
        <v>3.0011826971461519</v>
      </c>
      <c r="AX30" s="401">
        <f>DB!AF17*$X30</f>
        <v>1.00039423238206</v>
      </c>
    </row>
    <row r="31" spans="1:50" x14ac:dyDescent="0.25">
      <c r="A31" s="24" t="str">
        <f>DB!B18</f>
        <v>EB17</v>
      </c>
      <c r="B31" s="7" t="str">
        <f>DB!B18</f>
        <v>EB17</v>
      </c>
      <c r="C31" s="83" t="s">
        <v>151</v>
      </c>
      <c r="D31" s="126" t="s">
        <v>31</v>
      </c>
      <c r="E31" s="113"/>
      <c r="F31" s="155" t="s">
        <v>161</v>
      </c>
      <c r="G31" s="130"/>
      <c r="H31" s="223">
        <f>DB!AI18</f>
        <v>649</v>
      </c>
      <c r="I31" s="224">
        <f>DB!AJ18</f>
        <v>1386</v>
      </c>
      <c r="J31" s="224">
        <f>DB!AK18</f>
        <v>1008</v>
      </c>
      <c r="K31" s="224">
        <f>DB!AL18</f>
        <v>1546</v>
      </c>
      <c r="L31" s="224">
        <f>DB!AM18</f>
        <v>584</v>
      </c>
      <c r="M31" s="224">
        <f>DB!AN18</f>
        <v>1055</v>
      </c>
      <c r="N31" s="224">
        <f>DB!AO18</f>
        <v>1321</v>
      </c>
      <c r="O31" s="224">
        <f>DB!AP18</f>
        <v>1039</v>
      </c>
      <c r="P31" s="224">
        <f>DB!AQ18</f>
        <v>618</v>
      </c>
      <c r="Q31" s="224">
        <f>DB!AR18</f>
        <v>56</v>
      </c>
      <c r="R31" s="224">
        <f t="shared" si="8"/>
        <v>9262</v>
      </c>
      <c r="S31" s="224">
        <f>DB!AS18</f>
        <v>37</v>
      </c>
      <c r="T31" s="225">
        <f>DB!C18</f>
        <v>9299</v>
      </c>
      <c r="U31" s="335">
        <f>DB!E18</f>
        <v>71244.38</v>
      </c>
      <c r="V31" s="352">
        <f>DB!F18*1000</f>
        <v>98.649128157770605</v>
      </c>
      <c r="W31" s="177">
        <f t="shared" si="9"/>
        <v>7.6615098397677173</v>
      </c>
      <c r="X31" s="402">
        <v>1.0808703585943764</v>
      </c>
      <c r="Y31" s="400">
        <f t="shared" si="7"/>
        <v>106.62691852691211</v>
      </c>
      <c r="Z31" s="398">
        <f>DB!H18*$X31</f>
        <v>16.598256984022264</v>
      </c>
      <c r="AA31" s="402">
        <f>DB!I18*$X31</f>
        <v>15.249071041594412</v>
      </c>
      <c r="AB31" s="402">
        <f>DB!J18*$X31</f>
        <v>15.905892859720767</v>
      </c>
      <c r="AC31" s="402">
        <f>DB!K18*$X31</f>
        <v>16.416280376402348</v>
      </c>
      <c r="AD31" s="407">
        <f>DB!L18*$X31</f>
        <v>10887.4613969446</v>
      </c>
      <c r="AE31" s="401">
        <f>DB!M18*$X31</f>
        <v>208.24237188303991</v>
      </c>
      <c r="AF31" s="401">
        <f>DB!N18*$X31</f>
        <v>7.1440035413026459</v>
      </c>
      <c r="AG31" s="401">
        <f>DB!O18*$X31</f>
        <v>0.74638842968840824</v>
      </c>
      <c r="AH31" s="401">
        <f>DB!P18*$X31</f>
        <v>21.64526446096172</v>
      </c>
      <c r="AI31" s="401">
        <f>DB!Q18*$X31</f>
        <v>14.501260919659613</v>
      </c>
      <c r="AJ31" s="401">
        <f>DB!R18*$X31</f>
        <v>19.086218416315496</v>
      </c>
      <c r="AK31" s="402">
        <f>DB!S18*1000*$X31</f>
        <v>3.9451959854955509</v>
      </c>
      <c r="AL31" s="401">
        <f>DB!T18*$X31</f>
        <v>4.6915844151840833</v>
      </c>
      <c r="AM31" s="400">
        <f>DB!U18*1000*$X31</f>
        <v>106.62691852691211</v>
      </c>
      <c r="AN31" s="400">
        <f>DB!V18*1000*$X31</f>
        <v>202.59114520112635</v>
      </c>
      <c r="AO31" s="400">
        <f>DB!W18*1000*$X31</f>
        <v>63.976151116148067</v>
      </c>
      <c r="AP31" s="401">
        <f>DB!X18*1000*$X31</f>
        <v>3.5186883113877969</v>
      </c>
      <c r="AQ31" s="400">
        <f>DB!Y18*1000*$X31</f>
        <v>202.59114520112635</v>
      </c>
      <c r="AR31" s="400">
        <f>DB!Z18*1000*$X31</f>
        <v>2559.0460446457882</v>
      </c>
      <c r="AS31" s="400">
        <f>DB!AA18*1000*$X31</f>
        <v>415.84498225493735</v>
      </c>
      <c r="AT31" s="400">
        <f>DB!AB18*1000*$X31</f>
        <v>59.711074375068904</v>
      </c>
      <c r="AU31" s="400">
        <f>DB!AC18*1000*$X31</f>
        <v>191.92845334843631</v>
      </c>
      <c r="AV31" s="400">
        <f>DB!AD18*1000*$X31</f>
        <v>2132.5383705381319</v>
      </c>
      <c r="AW31" s="401">
        <f>DB!AE18*1000*$X31</f>
        <v>19.192845334842765</v>
      </c>
      <c r="AX31" s="401">
        <f>DB!AF18*$X31</f>
        <v>8.103645808044881</v>
      </c>
    </row>
    <row r="32" spans="1:50" x14ac:dyDescent="0.25">
      <c r="A32" s="24" t="str">
        <f>DB!B19</f>
        <v>EB18</v>
      </c>
      <c r="B32" s="7" t="str">
        <f>DB!B19</f>
        <v>EB18</v>
      </c>
      <c r="C32" s="67" t="s">
        <v>15</v>
      </c>
      <c r="D32" s="126" t="s">
        <v>32</v>
      </c>
      <c r="E32" s="113"/>
      <c r="F32" s="155" t="s">
        <v>161</v>
      </c>
      <c r="G32" s="130"/>
      <c r="H32" s="223">
        <f>DB!AI19</f>
        <v>178</v>
      </c>
      <c r="I32" s="224">
        <f>DB!AJ19</f>
        <v>390</v>
      </c>
      <c r="J32" s="224">
        <f>DB!AK19</f>
        <v>218</v>
      </c>
      <c r="K32" s="224">
        <f>DB!AL19</f>
        <v>672</v>
      </c>
      <c r="L32" s="224">
        <f>DB!AM19</f>
        <v>200</v>
      </c>
      <c r="M32" s="224">
        <f>DB!AN19</f>
        <v>159</v>
      </c>
      <c r="N32" s="224">
        <f>DB!AO19</f>
        <v>123</v>
      </c>
      <c r="O32" s="224">
        <f>DB!AP19</f>
        <v>211</v>
      </c>
      <c r="P32" s="224">
        <f>DB!AQ19</f>
        <v>175</v>
      </c>
      <c r="Q32" s="224">
        <f>DB!AR19</f>
        <v>17</v>
      </c>
      <c r="R32" s="224">
        <f t="shared" si="8"/>
        <v>2343</v>
      </c>
      <c r="S32" s="224">
        <f>DB!AS19</f>
        <v>2</v>
      </c>
      <c r="T32" s="225">
        <f>DB!C19</f>
        <v>2345</v>
      </c>
      <c r="U32" s="335">
        <f>DB!E19</f>
        <v>14544.92</v>
      </c>
      <c r="V32" s="352">
        <f>DB!F19*1000</f>
        <v>6.1001394480001903</v>
      </c>
      <c r="W32" s="177">
        <f t="shared" si="9"/>
        <v>6.2025245202558636</v>
      </c>
      <c r="X32" s="402">
        <v>1.0808703585943764</v>
      </c>
      <c r="Y32" s="400">
        <f t="shared" si="7"/>
        <v>6.5934599126356668</v>
      </c>
      <c r="Z32" s="398">
        <f>DB!H19*$X32</f>
        <v>0.40220105467075995</v>
      </c>
      <c r="AA32" s="402">
        <f>DB!I19*$X32</f>
        <v>0.37107992388311839</v>
      </c>
      <c r="AB32" s="402">
        <f>DB!J19*$X32</f>
        <v>0.38664048927694022</v>
      </c>
      <c r="AC32" s="402">
        <f>DB!K19*$X32</f>
        <v>0.39776145832959076</v>
      </c>
      <c r="AD32" s="407">
        <f>DB!L19*$X32</f>
        <v>673.24500475938385</v>
      </c>
      <c r="AE32" s="401">
        <f>DB!M19*$X32</f>
        <v>32.637626567545212</v>
      </c>
      <c r="AF32" s="401">
        <f>DB!N19*$X32</f>
        <v>0.57692774235560285</v>
      </c>
      <c r="AG32" s="401">
        <f>DB!O19*$X32</f>
        <v>8.5714978864259057E-3</v>
      </c>
      <c r="AH32" s="401">
        <f>DB!P19*$X32</f>
        <v>0.68571983091409128</v>
      </c>
      <c r="AI32" s="401">
        <f>DB!Q19*$X32</f>
        <v>0.29670569606859359</v>
      </c>
      <c r="AJ32" s="401">
        <f>DB!R19*$X32</f>
        <v>0.46813565379710698</v>
      </c>
      <c r="AK32" s="402">
        <f>DB!S19*1000*$X32</f>
        <v>0.27692531633069045</v>
      </c>
      <c r="AL32" s="401">
        <f>DB!T19*$X32</f>
        <v>0.3758272150202332</v>
      </c>
      <c r="AM32" s="400">
        <f>DB!U19*1000*$X32</f>
        <v>6.5934599126356668</v>
      </c>
      <c r="AN32" s="400">
        <f>DB!V19*1000*$X32</f>
        <v>15.164957799061561</v>
      </c>
      <c r="AO32" s="400">
        <f>DB!W19*1000*$X32</f>
        <v>0.2439580167675067</v>
      </c>
      <c r="AP32" s="401">
        <f>DB!X19*1000*$X32</f>
        <v>0.21758417711696698</v>
      </c>
      <c r="AQ32" s="400">
        <f>DB!Y19*1000*$X32</f>
        <v>12.527573834007592</v>
      </c>
      <c r="AR32" s="400">
        <f>DB!Z19*1000*$X32</f>
        <v>158.24303790325322</v>
      </c>
      <c r="AS32" s="400">
        <f>DB!AA19*1000*$X32</f>
        <v>25.714493659278407</v>
      </c>
      <c r="AT32" s="400">
        <f>DB!AB19*1000*$X32</f>
        <v>3.6923375510759882</v>
      </c>
      <c r="AU32" s="400">
        <f>DB!AC19*1000*$X32</f>
        <v>11.868227842743723</v>
      </c>
      <c r="AV32" s="400">
        <f>DB!AD19*1000*$X32</f>
        <v>131.86919825271031</v>
      </c>
      <c r="AW32" s="401">
        <f>DB!AE19*1000*$X32</f>
        <v>1.186822784274383</v>
      </c>
      <c r="AX32" s="401">
        <f>DB!AF19*$X32</f>
        <v>0.50110295336029287</v>
      </c>
    </row>
    <row r="33" spans="1:50" x14ac:dyDescent="0.25">
      <c r="A33" s="24" t="str">
        <f>DB!B20</f>
        <v>EB19</v>
      </c>
      <c r="B33" s="7" t="str">
        <f>DB!B20</f>
        <v>EB19</v>
      </c>
      <c r="C33" s="67" t="s">
        <v>16</v>
      </c>
      <c r="D33" s="126" t="s">
        <v>33</v>
      </c>
      <c r="E33" s="113"/>
      <c r="F33" s="155" t="s">
        <v>161</v>
      </c>
      <c r="G33" s="130"/>
      <c r="H33" s="223">
        <f>DB!AI20</f>
        <v>1170</v>
      </c>
      <c r="I33" s="224">
        <f>DB!AJ20</f>
        <v>2232</v>
      </c>
      <c r="J33" s="224">
        <f>DB!AK20</f>
        <v>917</v>
      </c>
      <c r="K33" s="224">
        <f>DB!AL20</f>
        <v>2884</v>
      </c>
      <c r="L33" s="224">
        <f>DB!AM20</f>
        <v>1019</v>
      </c>
      <c r="M33" s="224">
        <f>DB!AN20</f>
        <v>1240</v>
      </c>
      <c r="N33" s="224">
        <f>DB!AO20</f>
        <v>1392</v>
      </c>
      <c r="O33" s="224">
        <f>DB!AP20</f>
        <v>2498</v>
      </c>
      <c r="P33" s="224">
        <f>DB!AQ20</f>
        <v>2845</v>
      </c>
      <c r="Q33" s="224">
        <f>DB!AR20</f>
        <v>340</v>
      </c>
      <c r="R33" s="224">
        <f t="shared" si="8"/>
        <v>16537</v>
      </c>
      <c r="S33" s="224">
        <f>DB!AS20</f>
        <v>13</v>
      </c>
      <c r="T33" s="225">
        <f>DB!C20</f>
        <v>16550</v>
      </c>
      <c r="U33" s="335">
        <f>DB!E20</f>
        <v>91134.529999998296</v>
      </c>
      <c r="V33" s="352">
        <f>DB!F20*1000</f>
        <v>51.669463576181499</v>
      </c>
      <c r="W33" s="177">
        <f t="shared" si="9"/>
        <v>5.5066181268881147</v>
      </c>
      <c r="X33" s="402">
        <v>1.0808703585943764</v>
      </c>
      <c r="Y33" s="400">
        <f t="shared" si="7"/>
        <v>55.847991623966365</v>
      </c>
      <c r="Z33" s="398">
        <f>DB!H20*$X33</f>
        <v>3.4253434862701693</v>
      </c>
      <c r="AA33" s="402">
        <f>DB!I20*$X33</f>
        <v>3.1528052871453816</v>
      </c>
      <c r="AB33" s="402">
        <f>DB!J20*$X33</f>
        <v>3.289074386708192</v>
      </c>
      <c r="AC33" s="402">
        <f>DB!K20*$X33</f>
        <v>3.3866222120777896</v>
      </c>
      <c r="AD33" s="407">
        <f>DB!L20*$X33</f>
        <v>5702.5267287400002</v>
      </c>
      <c r="AE33" s="401">
        <f>DB!M20*$X33</f>
        <v>116.27551856110351</v>
      </c>
      <c r="AF33" s="401">
        <f>DB!N20*$X33</f>
        <v>4.6074593089777398</v>
      </c>
      <c r="AG33" s="401">
        <f>DB!O20*$X33</f>
        <v>7.2602389111158377E-2</v>
      </c>
      <c r="AH33" s="401">
        <f>DB!P20*$X33</f>
        <v>6.701758994877272</v>
      </c>
      <c r="AI33" s="401">
        <f>DB!Q20*$X33</f>
        <v>4.3002953550454155</v>
      </c>
      <c r="AJ33" s="401">
        <f>DB!R20*$X33</f>
        <v>3.8535114220533515</v>
      </c>
      <c r="AK33" s="402">
        <f>DB!S20*1000*$X33</f>
        <v>7.8187188273563182</v>
      </c>
      <c r="AL33" s="401">
        <f>DB!T20*$X33</f>
        <v>8.8798306682116266</v>
      </c>
      <c r="AM33" s="400">
        <f>DB!U20*1000*$X33</f>
        <v>55.847991623966365</v>
      </c>
      <c r="AN33" s="400">
        <f>DB!V20*1000*$X33</f>
        <v>128.45038073513729</v>
      </c>
      <c r="AO33" s="400">
        <f>DB!W20*1000*$X33</f>
        <v>3.5184234723101357</v>
      </c>
      <c r="AP33" s="401">
        <f>DB!X20*1000*$X33</f>
        <v>1.8429837235910098</v>
      </c>
      <c r="AQ33" s="400">
        <f>DB!Y20*1000*$X33</f>
        <v>106.11118408553733</v>
      </c>
      <c r="AR33" s="400">
        <f>DB!Z20*1000*$X33</f>
        <v>1340.3517989754027</v>
      </c>
      <c r="AS33" s="400">
        <f>DB!AA20*1000*$X33</f>
        <v>217.80716733350144</v>
      </c>
      <c r="AT33" s="400">
        <f>DB!AB20*1000*$X33</f>
        <v>31.27487530942523</v>
      </c>
      <c r="AU33" s="400">
        <f>DB!AC20*1000*$X33</f>
        <v>100.52638492314011</v>
      </c>
      <c r="AV33" s="400">
        <f>DB!AD20*1000*$X33</f>
        <v>1116.959832479522</v>
      </c>
      <c r="AW33" s="401">
        <f>DB!AE20*1000*$X33</f>
        <v>10.052638492313969</v>
      </c>
      <c r="AX33" s="401">
        <f>DB!AF20*$X33</f>
        <v>4.2444473634211475</v>
      </c>
    </row>
    <row r="34" spans="1:50" ht="27" customHeight="1" x14ac:dyDescent="0.25">
      <c r="A34" s="24" t="str">
        <f>DB!B21</f>
        <v>EB20</v>
      </c>
      <c r="B34" s="7" t="str">
        <f>DB!B21</f>
        <v>EB20</v>
      </c>
      <c r="C34" s="67" t="s">
        <v>34</v>
      </c>
      <c r="D34" s="126" t="s">
        <v>38</v>
      </c>
      <c r="E34" s="113"/>
      <c r="F34" s="158" t="s">
        <v>150</v>
      </c>
      <c r="G34" s="130"/>
      <c r="H34" s="223">
        <f>DB!AI21</f>
        <v>344</v>
      </c>
      <c r="I34" s="224">
        <f>DB!AJ21</f>
        <v>487</v>
      </c>
      <c r="J34" s="224">
        <f>DB!AK21</f>
        <v>134</v>
      </c>
      <c r="K34" s="224">
        <f>DB!AL21</f>
        <v>132</v>
      </c>
      <c r="L34" s="224">
        <f>DB!AM21</f>
        <v>73</v>
      </c>
      <c r="M34" s="224">
        <f>DB!AN21</f>
        <v>79</v>
      </c>
      <c r="N34" s="224">
        <f>DB!AO21</f>
        <v>77</v>
      </c>
      <c r="O34" s="224">
        <f>DB!AP21</f>
        <v>85</v>
      </c>
      <c r="P34" s="224">
        <f>DB!AQ21</f>
        <v>72</v>
      </c>
      <c r="Q34" s="224">
        <f>DB!AR21</f>
        <v>13</v>
      </c>
      <c r="R34" s="224">
        <f t="shared" si="8"/>
        <v>1496</v>
      </c>
      <c r="S34" s="224">
        <f>DB!AS21</f>
        <v>22</v>
      </c>
      <c r="T34" s="225">
        <f>DB!C21</f>
        <v>1518</v>
      </c>
      <c r="U34" s="335">
        <f>DB!E21</f>
        <v>5761.65</v>
      </c>
      <c r="V34" s="352">
        <f>DB!F21*1000</f>
        <v>10.37097</v>
      </c>
      <c r="W34" s="177">
        <f t="shared" si="9"/>
        <v>3.7955533596837943</v>
      </c>
      <c r="X34" s="402">
        <v>1.0808703585943764</v>
      </c>
      <c r="Y34" s="400">
        <f t="shared" si="7"/>
        <v>11.209674062871519</v>
      </c>
      <c r="Z34" s="398">
        <f>DB!H21*$X34</f>
        <v>0.8160642717770531</v>
      </c>
      <c r="AA34" s="402">
        <f>DB!I21*$X34</f>
        <v>0.71293527039861893</v>
      </c>
      <c r="AB34" s="402">
        <f>DB!J21*$X34</f>
        <v>0.75777396665011365</v>
      </c>
      <c r="AC34" s="402">
        <f>DB!K21*$X34</f>
        <v>0.79476589105758211</v>
      </c>
      <c r="AD34" s="407">
        <f>DB!L21*$X34</f>
        <v>1144.5973992116851</v>
      </c>
      <c r="AE34" s="401">
        <f>DB!M21*$X34</f>
        <v>21.892493444788077</v>
      </c>
      <c r="AF34" s="401">
        <f>DB!N21*$X34</f>
        <v>0.7510481622123939</v>
      </c>
      <c r="AG34" s="401">
        <f>DB!O21*$X34</f>
        <v>7.8467718440100628E-2</v>
      </c>
      <c r="AH34" s="401">
        <f>DB!P21*$X34</f>
        <v>2.2755638347629294</v>
      </c>
      <c r="AI34" s="401">
        <f>DB!Q21*$X34</f>
        <v>1.5245156725505269</v>
      </c>
      <c r="AJ34" s="401">
        <f>DB!R21*$X34</f>
        <v>2.0065316572540128</v>
      </c>
      <c r="AK34" s="402">
        <f>DB!S21*1000*$X34</f>
        <v>0.41475794032624191</v>
      </c>
      <c r="AL34" s="401">
        <f>DB!T21*$X34</f>
        <v>3.0378216710381927</v>
      </c>
      <c r="AM34" s="400">
        <f>DB!U21*1000*$X34</f>
        <v>29.145152563465736</v>
      </c>
      <c r="AN34" s="400">
        <f>DB!V21*1000*$X34</f>
        <v>21.298380719455889</v>
      </c>
      <c r="AO34" s="400">
        <f>DB!W21*1000*$X34</f>
        <v>6.7258044377229016</v>
      </c>
      <c r="AP34" s="401">
        <f>DB!X21*1000*$X34</f>
        <v>0.36991924407475796</v>
      </c>
      <c r="AQ34" s="400">
        <f>DB!Y21*1000*$X34</f>
        <v>21.298380719455889</v>
      </c>
      <c r="AR34" s="400">
        <f>DB!Z21*1000*$X34</f>
        <v>269.03217750891434</v>
      </c>
      <c r="AS34" s="400">
        <f>DB!AA21*1000*$X34</f>
        <v>43.717728845199034</v>
      </c>
      <c r="AT34" s="400">
        <f>DB!AB21*1000*$X34</f>
        <v>6.2774174752080514</v>
      </c>
      <c r="AU34" s="400">
        <f>DB!AC21*1000*$X34</f>
        <v>20.177413313168731</v>
      </c>
      <c r="AV34" s="400">
        <f>DB!AD21*1000*$X34</f>
        <v>224.19348125743039</v>
      </c>
      <c r="AW34" s="401">
        <f>DB!AE21*1000*$X34</f>
        <v>2.0177413313168735</v>
      </c>
      <c r="AX34" s="401">
        <f>DB!AF21*$X34</f>
        <v>0.85193522877823447</v>
      </c>
    </row>
    <row r="35" spans="1:50" ht="13.5" thickBot="1" x14ac:dyDescent="0.3">
      <c r="A35" s="24" t="str">
        <f>DB!B22</f>
        <v>EB21</v>
      </c>
      <c r="B35" s="7" t="str">
        <f>DB!B22</f>
        <v>EB21</v>
      </c>
      <c r="C35" s="159" t="s">
        <v>70</v>
      </c>
      <c r="D35" s="41" t="s">
        <v>70</v>
      </c>
      <c r="E35" s="98"/>
      <c r="F35" s="156" t="s">
        <v>162</v>
      </c>
      <c r="G35" s="131"/>
      <c r="H35" s="226">
        <f>DB!AI22</f>
        <v>266</v>
      </c>
      <c r="I35" s="227">
        <f>DB!AJ22</f>
        <v>623</v>
      </c>
      <c r="J35" s="227">
        <f>DB!AK22</f>
        <v>285</v>
      </c>
      <c r="K35" s="227">
        <f>DB!AL22</f>
        <v>640</v>
      </c>
      <c r="L35" s="227">
        <f>DB!AM22</f>
        <v>162</v>
      </c>
      <c r="M35" s="227">
        <f>DB!AN22</f>
        <v>362</v>
      </c>
      <c r="N35" s="227">
        <f>DB!AO22</f>
        <v>557</v>
      </c>
      <c r="O35" s="227">
        <f>DB!AP22</f>
        <v>900</v>
      </c>
      <c r="P35" s="227">
        <f>DB!AQ22</f>
        <v>1318</v>
      </c>
      <c r="Q35" s="227">
        <f>DB!AR22</f>
        <v>135</v>
      </c>
      <c r="R35" s="227">
        <f t="shared" si="8"/>
        <v>5248</v>
      </c>
      <c r="S35" s="227">
        <f>DB!AS22</f>
        <v>17</v>
      </c>
      <c r="T35" s="228">
        <f>DB!C22</f>
        <v>5265</v>
      </c>
      <c r="U35" s="336">
        <f>DB!E22</f>
        <v>58245.9900000001</v>
      </c>
      <c r="V35" s="353">
        <f>DB!F22*1000</f>
        <v>104.842782</v>
      </c>
      <c r="W35" s="204">
        <f t="shared" si="9"/>
        <v>11.062866096866117</v>
      </c>
      <c r="X35" s="408">
        <v>1.0808703585943764</v>
      </c>
      <c r="Y35" s="411">
        <f t="shared" si="7"/>
        <v>113.32145537637203</v>
      </c>
      <c r="Z35" s="412">
        <f>DB!H22*$X35</f>
        <v>4.1249009757000072</v>
      </c>
      <c r="AA35" s="413">
        <f>DB!I22*$X35</f>
        <v>3.6036222809685547</v>
      </c>
      <c r="AB35" s="413">
        <f>DB!J22*$X35</f>
        <v>3.8302651917213746</v>
      </c>
      <c r="AC35" s="413">
        <f>DB!K22*$X35</f>
        <v>4.011579520323397</v>
      </c>
      <c r="AD35" s="414">
        <f>DB!L22*$X35</f>
        <v>11562.641377872851</v>
      </c>
      <c r="AE35" s="415">
        <f>DB!M22*$X35</f>
        <v>88.164092282816469</v>
      </c>
      <c r="AF35" s="415">
        <f>DB!N22*$X35</f>
        <v>4.1928938489257979</v>
      </c>
      <c r="AG35" s="415">
        <f>DB!O22*$X35</f>
        <v>0.79325018763459776</v>
      </c>
      <c r="AH35" s="415">
        <f>DB!P22*$X35</f>
        <v>9.0657164301096653</v>
      </c>
      <c r="AI35" s="415">
        <f>DB!Q22*$X35</f>
        <v>5.0994654919368934</v>
      </c>
      <c r="AJ35" s="415">
        <f>DB!R22*$X35</f>
        <v>6.7992873225822681</v>
      </c>
      <c r="AK35" s="413">
        <f>DB!S22*1000*$X35</f>
        <v>5.666072768818581</v>
      </c>
      <c r="AL35" s="415">
        <f>DB!T22*$X35</f>
        <v>15.411717931186706</v>
      </c>
      <c r="AM35" s="416">
        <f>DB!U22*1000*$X35</f>
        <v>294.63578397857702</v>
      </c>
      <c r="AN35" s="416">
        <f>DB!V22*1000*$X35</f>
        <v>80.458233317223815</v>
      </c>
      <c r="AO35" s="416">
        <f>DB!W22*1000*$X35</f>
        <v>66.859658672059069</v>
      </c>
      <c r="AP35" s="415">
        <f>DB!X22*1000*$X35</f>
        <v>38.529294827966702</v>
      </c>
      <c r="AQ35" s="416">
        <f>DB!Y22*1000*$X35</f>
        <v>140.5186046667024</v>
      </c>
      <c r="AR35" s="416">
        <f>DB!Z22*1000*$X35</f>
        <v>795.51661674211755</v>
      </c>
      <c r="AS35" s="416">
        <f>DB!AA22*1000*$X35</f>
        <v>649.33193930661389</v>
      </c>
      <c r="AT35" s="416">
        <f>DB!AB22*1000*$X35</f>
        <v>31.730007505384059</v>
      </c>
      <c r="AU35" s="416">
        <f>DB!AC22*1000*$X35</f>
        <v>89.523949747336815</v>
      </c>
      <c r="AV35" s="416">
        <f>DB!AD22*1000*$X35</f>
        <v>2137.2426483984846</v>
      </c>
      <c r="AW35" s="415">
        <f>DB!AE22*1000*$X35</f>
        <v>50.994654919367626</v>
      </c>
      <c r="AX35" s="415">
        <f>DB!AF22*$X35</f>
        <v>16.77157539570317</v>
      </c>
    </row>
    <row r="36" spans="1:50" s="1" customFormat="1" ht="15" customHeight="1" x14ac:dyDescent="0.25">
      <c r="B36" s="24"/>
      <c r="C36" s="44" t="s">
        <v>103</v>
      </c>
      <c r="D36" s="44"/>
      <c r="E36" s="96"/>
      <c r="F36" s="157"/>
      <c r="G36" s="129"/>
      <c r="H36" s="229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1">
        <f>SUM(T27:T35)</f>
        <v>304897</v>
      </c>
      <c r="U36" s="337">
        <f>SUM(U27:U35)</f>
        <v>2108690.5989999995</v>
      </c>
      <c r="V36" s="354">
        <f t="shared" ref="V36:AX36" si="10">SUM(V27:V35)</f>
        <v>5070.9756388890337</v>
      </c>
      <c r="W36" s="232"/>
      <c r="X36" s="396"/>
      <c r="Y36" s="445">
        <f t="shared" ref="Y36" si="11">SUM(Y27:Y35)</f>
        <v>5481.067257229337</v>
      </c>
      <c r="Z36" s="452">
        <f t="shared" si="10"/>
        <v>516.68758891240554</v>
      </c>
      <c r="AA36" s="453">
        <f t="shared" si="10"/>
        <v>474.87404520321229</v>
      </c>
      <c r="AB36" s="453">
        <f t="shared" si="10"/>
        <v>495.72232366343866</v>
      </c>
      <c r="AC36" s="453">
        <f t="shared" si="10"/>
        <v>511.51294358685493</v>
      </c>
      <c r="AD36" s="454">
        <f>SUM(AD27:AD35)</f>
        <v>559652.42971340637</v>
      </c>
      <c r="AE36" s="455">
        <f t="shared" si="10"/>
        <v>14457.074097746661</v>
      </c>
      <c r="AF36" s="455">
        <f t="shared" si="10"/>
        <v>304.94653242254611</v>
      </c>
      <c r="AG36" s="455">
        <f t="shared" si="10"/>
        <v>47.463823912202045</v>
      </c>
      <c r="AH36" s="455">
        <f t="shared" si="10"/>
        <v>1705.2783898874322</v>
      </c>
      <c r="AI36" s="455">
        <f t="shared" si="10"/>
        <v>765.00726843452105</v>
      </c>
      <c r="AJ36" s="455">
        <f t="shared" si="10"/>
        <v>920.26749759471556</v>
      </c>
      <c r="AK36" s="453">
        <f t="shared" ref="AK36" si="12">SUM(AK27:AK35)</f>
        <v>391.18807974614424</v>
      </c>
      <c r="AL36" s="455">
        <f t="shared" si="10"/>
        <v>3928.8226984560115</v>
      </c>
      <c r="AM36" s="456">
        <f t="shared" si="10"/>
        <v>15253.464082425211</v>
      </c>
      <c r="AN36" s="456">
        <f t="shared" si="10"/>
        <v>10590.25695400849</v>
      </c>
      <c r="AO36" s="456">
        <f t="shared" ref="AO36" si="13">SUM(AO27:AO35)</f>
        <v>1282.6381965337591</v>
      </c>
      <c r="AP36" s="455">
        <f t="shared" si="10"/>
        <v>557.14268476267137</v>
      </c>
      <c r="AQ36" s="456">
        <f t="shared" ref="AQ36:AR36" si="14">SUM(AQ27:AQ35)</f>
        <v>8097.0500760439281</v>
      </c>
      <c r="AR36" s="456">
        <f t="shared" si="14"/>
        <v>77563.534167311489</v>
      </c>
      <c r="AS36" s="456">
        <f t="shared" si="10"/>
        <v>19610.731988285144</v>
      </c>
      <c r="AT36" s="456">
        <f t="shared" si="10"/>
        <v>3037.6676565437074</v>
      </c>
      <c r="AU36" s="456">
        <f t="shared" si="10"/>
        <v>8212.0577499512037</v>
      </c>
      <c r="AV36" s="456">
        <f t="shared" si="10"/>
        <v>70571.093802635354</v>
      </c>
      <c r="AW36" s="455">
        <f t="shared" ref="AW36" si="15">SUM(AW27:AW35)</f>
        <v>693.06379142113963</v>
      </c>
      <c r="AX36" s="455">
        <f t="shared" si="10"/>
        <v>348.31671424532635</v>
      </c>
    </row>
    <row r="37" spans="1:50" s="1" customFormat="1" ht="13.5" thickBot="1" x14ac:dyDescent="0.3">
      <c r="B37" s="24"/>
      <c r="C37" s="41"/>
      <c r="D37" s="41"/>
      <c r="E37" s="98"/>
      <c r="F37" s="156"/>
      <c r="G37" s="131"/>
      <c r="H37" s="243"/>
      <c r="I37" s="244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5"/>
      <c r="U37" s="339"/>
      <c r="V37" s="356"/>
      <c r="W37" s="205"/>
      <c r="X37" s="397"/>
      <c r="Y37" s="356"/>
      <c r="Z37" s="283"/>
      <c r="AA37" s="284"/>
      <c r="AB37" s="284"/>
      <c r="AC37" s="284"/>
      <c r="AD37" s="244"/>
      <c r="AE37" s="312"/>
      <c r="AF37" s="312"/>
      <c r="AG37" s="312"/>
      <c r="AH37" s="312"/>
      <c r="AI37" s="312"/>
      <c r="AJ37" s="312"/>
      <c r="AK37" s="284"/>
      <c r="AL37" s="313"/>
      <c r="AM37" s="356"/>
      <c r="AN37" s="356"/>
      <c r="AO37" s="356"/>
      <c r="AP37" s="312"/>
      <c r="AQ37" s="356"/>
      <c r="AR37" s="356"/>
      <c r="AS37" s="356"/>
      <c r="AT37" s="356"/>
      <c r="AU37" s="356"/>
      <c r="AV37" s="356"/>
      <c r="AW37" s="312"/>
      <c r="AX37" s="312"/>
    </row>
    <row r="38" spans="1:50" s="1" customFormat="1" ht="15" customHeight="1" x14ac:dyDescent="0.25">
      <c r="B38" s="24"/>
      <c r="C38" s="44" t="s">
        <v>170</v>
      </c>
      <c r="D38" s="44"/>
      <c r="E38" s="96"/>
      <c r="F38" s="157"/>
      <c r="G38" s="129"/>
      <c r="H38" s="229">
        <f t="shared" ref="H38:S38" si="16">SUM(H25,H36)</f>
        <v>260</v>
      </c>
      <c r="I38" s="230">
        <f t="shared" si="16"/>
        <v>921</v>
      </c>
      <c r="J38" s="230">
        <f t="shared" si="16"/>
        <v>581</v>
      </c>
      <c r="K38" s="230">
        <f t="shared" si="16"/>
        <v>1258</v>
      </c>
      <c r="L38" s="230">
        <f t="shared" si="16"/>
        <v>1776</v>
      </c>
      <c r="M38" s="230">
        <f t="shared" si="16"/>
        <v>5098</v>
      </c>
      <c r="N38" s="230">
        <f t="shared" si="16"/>
        <v>8844</v>
      </c>
      <c r="O38" s="230">
        <f t="shared" si="16"/>
        <v>16736</v>
      </c>
      <c r="P38" s="230">
        <f t="shared" si="16"/>
        <v>16344</v>
      </c>
      <c r="Q38" s="230">
        <f t="shared" si="16"/>
        <v>2145</v>
      </c>
      <c r="R38" s="230">
        <f t="shared" si="16"/>
        <v>53963</v>
      </c>
      <c r="S38" s="230">
        <f t="shared" si="16"/>
        <v>225</v>
      </c>
      <c r="T38" s="231">
        <f>SUM(T25,T36)</f>
        <v>359085</v>
      </c>
      <c r="U38" s="337">
        <f t="shared" ref="U38:AX38" si="17">SUM(U25,U36)</f>
        <v>3495862.5490000532</v>
      </c>
      <c r="V38" s="354">
        <f t="shared" si="17"/>
        <v>10850.678963604534</v>
      </c>
      <c r="W38" s="232"/>
      <c r="X38" s="396"/>
      <c r="Y38" s="445">
        <f t="shared" ref="Y38" si="18">SUM(Y25,Y36)</f>
        <v>11728.177262383691</v>
      </c>
      <c r="Z38" s="447">
        <f t="shared" si="17"/>
        <v>789.56511521564244</v>
      </c>
      <c r="AA38" s="448">
        <f t="shared" si="17"/>
        <v>670.94827335163484</v>
      </c>
      <c r="AB38" s="448">
        <f t="shared" si="17"/>
        <v>712.69852140303681</v>
      </c>
      <c r="AC38" s="448">
        <f t="shared" si="17"/>
        <v>763.95603858493121</v>
      </c>
      <c r="AD38" s="444">
        <f>SUM(AD25,AD36)</f>
        <v>1197101.8042635582</v>
      </c>
      <c r="AE38" s="449">
        <f t="shared" si="17"/>
        <v>18258.190232262757</v>
      </c>
      <c r="AF38" s="449">
        <f t="shared" si="17"/>
        <v>878.77164607622512</v>
      </c>
      <c r="AG38" s="449">
        <f t="shared" si="17"/>
        <v>87.72538232260078</v>
      </c>
      <c r="AH38" s="449">
        <f t="shared" si="17"/>
        <v>1861.3725367411319</v>
      </c>
      <c r="AI38" s="449">
        <f t="shared" si="17"/>
        <v>840.17960418458927</v>
      </c>
      <c r="AJ38" s="449">
        <f t="shared" si="17"/>
        <v>1007.8745278424226</v>
      </c>
      <c r="AK38" s="448">
        <f t="shared" ref="AK38" si="19">SUM(AK25,AK36)</f>
        <v>872.49015230205976</v>
      </c>
      <c r="AL38" s="449">
        <f t="shared" si="17"/>
        <v>4063.8981988117821</v>
      </c>
      <c r="AM38" s="445">
        <f t="shared" si="17"/>
        <v>71610.725810387492</v>
      </c>
      <c r="AN38" s="445">
        <f t="shared" si="17"/>
        <v>15614.311049548467</v>
      </c>
      <c r="AO38" s="445">
        <f t="shared" ref="AO38" si="20">SUM(AO25,AO36)</f>
        <v>10675.614519062401</v>
      </c>
      <c r="AP38" s="449">
        <f t="shared" si="17"/>
        <v>2959.9915383938769</v>
      </c>
      <c r="AQ38" s="445">
        <f t="shared" ref="AQ38:AR38" si="21">SUM(AQ25,AQ36)</f>
        <v>28348.064526892394</v>
      </c>
      <c r="AR38" s="445">
        <f t="shared" si="21"/>
        <v>112625.78812521097</v>
      </c>
      <c r="AS38" s="445">
        <f t="shared" si="17"/>
        <v>154836.23229862552</v>
      </c>
      <c r="AT38" s="445">
        <f t="shared" si="17"/>
        <v>6536.0492594300467</v>
      </c>
      <c r="AU38" s="445">
        <f t="shared" si="17"/>
        <v>13038.547995348912</v>
      </c>
      <c r="AV38" s="445">
        <f t="shared" si="17"/>
        <v>207668.24211297673</v>
      </c>
      <c r="AW38" s="449">
        <f t="shared" ref="AW38" si="22">SUM(AW25,AW36)</f>
        <v>1953.4753601036105</v>
      </c>
      <c r="AX38" s="449">
        <f t="shared" si="17"/>
        <v>4209.6038560721054</v>
      </c>
    </row>
    <row r="39" spans="1:50" s="30" customFormat="1" x14ac:dyDescent="0.25">
      <c r="C39" s="148"/>
      <c r="D39" s="111"/>
      <c r="E39" s="149"/>
      <c r="F39" s="150"/>
      <c r="G39" s="28"/>
      <c r="H39" s="246"/>
      <c r="I39" s="247"/>
      <c r="J39" s="247"/>
      <c r="K39" s="247"/>
      <c r="L39" s="247"/>
      <c r="M39" s="247"/>
      <c r="N39" s="247"/>
      <c r="O39" s="247"/>
      <c r="P39" s="247"/>
      <c r="Q39" s="247"/>
      <c r="R39" s="247"/>
      <c r="S39" s="247"/>
      <c r="T39" s="248"/>
      <c r="U39" s="340"/>
      <c r="V39" s="357"/>
      <c r="W39" s="234"/>
      <c r="X39" s="376"/>
      <c r="Y39" s="357"/>
      <c r="Z39" s="285"/>
      <c r="AA39" s="286"/>
      <c r="AB39" s="286"/>
      <c r="AC39" s="286"/>
      <c r="AD39" s="308"/>
      <c r="AE39" s="314"/>
      <c r="AF39" s="314"/>
      <c r="AG39" s="314"/>
      <c r="AH39" s="314"/>
      <c r="AI39" s="314"/>
      <c r="AJ39" s="314"/>
      <c r="AK39" s="293"/>
      <c r="AL39" s="314"/>
      <c r="AM39" s="357"/>
      <c r="AN39" s="357"/>
      <c r="AO39" s="357"/>
      <c r="AP39" s="318"/>
      <c r="AQ39" s="357"/>
      <c r="AR39" s="357"/>
      <c r="AS39" s="357"/>
      <c r="AT39" s="357"/>
      <c r="AU39" s="357"/>
      <c r="AV39" s="357"/>
      <c r="AW39" s="318"/>
      <c r="AX39" s="314"/>
    </row>
    <row r="40" spans="1:50" s="26" customFormat="1" x14ac:dyDescent="0.25">
      <c r="C40" s="85" t="s">
        <v>68</v>
      </c>
      <c r="D40" s="76"/>
      <c r="E40" s="47"/>
      <c r="F40" s="195"/>
      <c r="G40" s="134"/>
      <c r="H40" s="249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1"/>
      <c r="U40" s="341"/>
      <c r="V40" s="358"/>
      <c r="W40" s="201"/>
      <c r="X40" s="377"/>
      <c r="Y40" s="358"/>
      <c r="Z40" s="287"/>
      <c r="AA40" s="288"/>
      <c r="AB40" s="288"/>
      <c r="AC40" s="288"/>
      <c r="AD40" s="250"/>
      <c r="AE40" s="315"/>
      <c r="AF40" s="315"/>
      <c r="AG40" s="315"/>
      <c r="AH40" s="315"/>
      <c r="AI40" s="315"/>
      <c r="AJ40" s="315"/>
      <c r="AK40" s="288"/>
      <c r="AL40" s="315"/>
      <c r="AM40" s="358"/>
      <c r="AN40" s="358"/>
      <c r="AO40" s="358"/>
      <c r="AP40" s="315"/>
      <c r="AQ40" s="358"/>
      <c r="AR40" s="358"/>
      <c r="AS40" s="358"/>
      <c r="AT40" s="358"/>
      <c r="AU40" s="358"/>
      <c r="AV40" s="358"/>
      <c r="AW40" s="315"/>
      <c r="AX40" s="315"/>
    </row>
    <row r="41" spans="1:50" s="26" customFormat="1" x14ac:dyDescent="0.25">
      <c r="C41" s="84"/>
      <c r="D41" s="78"/>
      <c r="E41" s="49"/>
      <c r="F41" s="196"/>
      <c r="G41" s="135"/>
      <c r="H41" s="252"/>
      <c r="I41" s="253"/>
      <c r="J41" s="253"/>
      <c r="K41" s="253"/>
      <c r="L41" s="253"/>
      <c r="M41" s="253"/>
      <c r="N41" s="253"/>
      <c r="O41" s="253"/>
      <c r="P41" s="253"/>
      <c r="Q41" s="253"/>
      <c r="R41" s="253"/>
      <c r="S41" s="253"/>
      <c r="T41" s="254"/>
      <c r="U41" s="342"/>
      <c r="V41" s="359"/>
      <c r="W41" s="202"/>
      <c r="X41" s="378"/>
      <c r="Y41" s="359"/>
      <c r="Z41" s="289"/>
      <c r="AA41" s="290"/>
      <c r="AB41" s="290"/>
      <c r="AC41" s="290"/>
      <c r="AD41" s="253"/>
      <c r="AE41" s="316"/>
      <c r="AF41" s="316"/>
      <c r="AG41" s="316"/>
      <c r="AH41" s="316"/>
      <c r="AI41" s="316"/>
      <c r="AJ41" s="316"/>
      <c r="AK41" s="290"/>
      <c r="AL41" s="316"/>
      <c r="AM41" s="359"/>
      <c r="AN41" s="359"/>
      <c r="AO41" s="359"/>
      <c r="AP41" s="316"/>
      <c r="AQ41" s="359"/>
      <c r="AR41" s="359"/>
      <c r="AS41" s="359"/>
      <c r="AT41" s="359"/>
      <c r="AU41" s="359"/>
      <c r="AV41" s="359"/>
      <c r="AW41" s="316"/>
      <c r="AX41" s="316"/>
    </row>
    <row r="42" spans="1:50" s="6" customFormat="1" ht="14.25" customHeight="1" x14ac:dyDescent="0.25">
      <c r="B42" s="25"/>
      <c r="C42" s="222" t="s">
        <v>67</v>
      </c>
      <c r="D42" s="68"/>
      <c r="E42" s="105"/>
      <c r="F42" s="151"/>
      <c r="G42" s="136"/>
      <c r="H42" s="255"/>
      <c r="I42" s="256"/>
      <c r="J42" s="256"/>
      <c r="K42" s="256"/>
      <c r="L42" s="256"/>
      <c r="M42" s="256"/>
      <c r="N42" s="256"/>
      <c r="O42" s="256"/>
      <c r="P42" s="256"/>
      <c r="Q42" s="256"/>
      <c r="R42" s="256"/>
      <c r="S42" s="256"/>
      <c r="T42" s="257"/>
      <c r="U42" s="343"/>
      <c r="V42" s="360"/>
      <c r="W42" s="235"/>
      <c r="X42" s="379"/>
      <c r="Y42" s="360"/>
      <c r="Z42" s="291"/>
      <c r="AA42" s="292"/>
      <c r="AB42" s="292"/>
      <c r="AC42" s="292"/>
      <c r="AD42" s="256"/>
      <c r="AE42" s="317"/>
      <c r="AF42" s="317"/>
      <c r="AG42" s="317"/>
      <c r="AH42" s="317"/>
      <c r="AI42" s="317"/>
      <c r="AJ42" s="317"/>
      <c r="AK42" s="292"/>
      <c r="AL42" s="317"/>
      <c r="AM42" s="360"/>
      <c r="AN42" s="360"/>
      <c r="AO42" s="360"/>
      <c r="AP42" s="317"/>
      <c r="AQ42" s="360"/>
      <c r="AR42" s="360"/>
      <c r="AS42" s="360"/>
      <c r="AT42" s="360"/>
      <c r="AU42" s="360"/>
      <c r="AV42" s="360"/>
      <c r="AW42" s="317"/>
      <c r="AX42" s="317"/>
    </row>
    <row r="43" spans="1:50" s="1" customFormat="1" x14ac:dyDescent="0.25">
      <c r="A43" s="24" t="str">
        <f>DB!B38</f>
        <v>EK01</v>
      </c>
      <c r="B43" s="24" t="str">
        <f>DB!B38</f>
        <v>EK01</v>
      </c>
      <c r="C43" s="69" t="s">
        <v>163</v>
      </c>
      <c r="D43" s="69" t="s">
        <v>30</v>
      </c>
      <c r="E43" s="119" t="s">
        <v>116</v>
      </c>
      <c r="F43" s="161" t="s">
        <v>71</v>
      </c>
      <c r="G43" s="127"/>
      <c r="H43" s="223">
        <f>DB!AI38</f>
        <v>5</v>
      </c>
      <c r="I43" s="224">
        <f>DB!AJ38</f>
        <v>6</v>
      </c>
      <c r="J43" s="224">
        <f>DB!AK38</f>
        <v>5</v>
      </c>
      <c r="K43" s="224">
        <f>DB!AL38</f>
        <v>13</v>
      </c>
      <c r="L43" s="224">
        <f>DB!AM38</f>
        <v>8</v>
      </c>
      <c r="M43" s="224">
        <f>DB!AN38</f>
        <v>13</v>
      </c>
      <c r="N43" s="224">
        <f>DB!AO38</f>
        <v>14</v>
      </c>
      <c r="O43" s="224">
        <f>DB!AP38</f>
        <v>36</v>
      </c>
      <c r="P43" s="224">
        <f>DB!AQ38</f>
        <v>34</v>
      </c>
      <c r="Q43" s="224">
        <f>DB!AR38</f>
        <v>3</v>
      </c>
      <c r="R43" s="224">
        <f>SUM(H43:Q43)</f>
        <v>137</v>
      </c>
      <c r="S43" s="224">
        <f>DB!AS38</f>
        <v>0</v>
      </c>
      <c r="T43" s="225">
        <f>DB!C38</f>
        <v>137</v>
      </c>
      <c r="U43" s="335">
        <f>DB!E38</f>
        <v>1827.06</v>
      </c>
      <c r="V43" s="352">
        <f>DB!F38*1000</f>
        <v>7.3975517329655203</v>
      </c>
      <c r="W43" s="177">
        <f t="shared" ref="W43:W49" si="23">IF(T43=0,0,U43/T43)</f>
        <v>13.336204379562043</v>
      </c>
      <c r="X43" s="457">
        <v>0.52288202247191007</v>
      </c>
      <c r="Y43" s="400">
        <f t="shared" ref="Y43:Y45" si="24">V43*X43</f>
        <v>3.8680468114735946</v>
      </c>
      <c r="Z43" s="398">
        <f>DB!H38*$X43</f>
        <v>6.7792609906352982E-2</v>
      </c>
      <c r="AA43" s="402">
        <f>DB!I38*$X43</f>
        <v>5.2727585482719219E-2</v>
      </c>
      <c r="AB43" s="402">
        <f>DB!J38*$X43</f>
        <v>6.0260097694536108E-2</v>
      </c>
      <c r="AC43" s="402">
        <f>DB!K38*$X43</f>
        <v>6.7792609906352982E-2</v>
      </c>
      <c r="AD43" s="407">
        <f>DB!L38*$X43</f>
        <v>371.08423562429272</v>
      </c>
      <c r="AE43" s="401">
        <f>DB!M38*$X43</f>
        <v>5.7324453746038664</v>
      </c>
      <c r="AF43" s="401">
        <f>DB!N38*$X43</f>
        <v>0.20320048209965449</v>
      </c>
      <c r="AG43" s="401">
        <f>DB!O38*$X43</f>
        <v>1.3411573217236601</v>
      </c>
      <c r="AH43" s="401">
        <f>DB!P38*$X43</f>
        <v>0.2632030034898164</v>
      </c>
      <c r="AI43" s="401">
        <f>DB!Q38*$X43</f>
        <v>0.21414913710794664</v>
      </c>
      <c r="AJ43" s="401">
        <f>DB!R38*$X43</f>
        <v>0.10355816236172494</v>
      </c>
      <c r="AK43" s="402">
        <f>DB!S38*1000*$X43</f>
        <v>3.4109140064812582E-2</v>
      </c>
      <c r="AL43" s="401">
        <f>DB!T38*$X43</f>
        <v>0.11023933412699728</v>
      </c>
      <c r="AM43" s="400">
        <f>DB!U38*1000*$X43</f>
        <v>0</v>
      </c>
      <c r="AN43" s="400">
        <f>DB!V38*1000*$X43</f>
        <v>20.746796534267428</v>
      </c>
      <c r="AO43" s="400">
        <f>DB!W38*1000*$X43</f>
        <v>16.632601289336488</v>
      </c>
      <c r="AP43" s="401">
        <f>DB!X38*1000*$X43</f>
        <v>6.1888748983577342</v>
      </c>
      <c r="AQ43" s="400">
        <f>DB!Y38*1000*$X43</f>
        <v>7.7360936229471688</v>
      </c>
      <c r="AR43" s="400">
        <f>DB!Z38*1000*$X43</f>
        <v>0</v>
      </c>
      <c r="AS43" s="400">
        <f>DB!AA38*1000*$X43</f>
        <v>0</v>
      </c>
      <c r="AT43" s="400">
        <f>DB!AB38*1000*$X43</f>
        <v>6.9624842606524506</v>
      </c>
      <c r="AU43" s="400">
        <f>DB!AC38*1000*$X43</f>
        <v>0</v>
      </c>
      <c r="AV43" s="400">
        <f>DB!AD38*1000*$X43</f>
        <v>0</v>
      </c>
      <c r="AW43" s="401">
        <f>DB!AE38*1000*$X43</f>
        <v>0</v>
      </c>
      <c r="AX43" s="401">
        <f>DB!AF38*$X43</f>
        <v>0</v>
      </c>
    </row>
    <row r="44" spans="1:50" s="1" customFormat="1" x14ac:dyDescent="0.25">
      <c r="A44" s="24" t="str">
        <f>DB!B39</f>
        <v>EK02</v>
      </c>
      <c r="B44" s="24" t="str">
        <f>DB!B39</f>
        <v>EK02</v>
      </c>
      <c r="C44" s="111" t="s">
        <v>163</v>
      </c>
      <c r="D44" s="111"/>
      <c r="E44" s="120" t="s">
        <v>100</v>
      </c>
      <c r="F44" s="162"/>
      <c r="G44" s="128"/>
      <c r="H44" s="223">
        <f>DB!AI39</f>
        <v>40</v>
      </c>
      <c r="I44" s="224">
        <f>DB!AJ39</f>
        <v>74</v>
      </c>
      <c r="J44" s="224">
        <f>DB!AK39</f>
        <v>66</v>
      </c>
      <c r="K44" s="224">
        <f>DB!AL39</f>
        <v>104</v>
      </c>
      <c r="L44" s="224">
        <f>DB!AM39</f>
        <v>35</v>
      </c>
      <c r="M44" s="224">
        <f>DB!AN39</f>
        <v>22</v>
      </c>
      <c r="N44" s="224">
        <f>DB!AO39</f>
        <v>24</v>
      </c>
      <c r="O44" s="224">
        <f>DB!AP39</f>
        <v>90</v>
      </c>
      <c r="P44" s="224">
        <f>DB!AQ39</f>
        <v>157</v>
      </c>
      <c r="Q44" s="224">
        <f>DB!AR39</f>
        <v>17</v>
      </c>
      <c r="R44" s="224">
        <f t="shared" ref="R44:R45" si="25">SUM(H44:Q44)</f>
        <v>629</v>
      </c>
      <c r="S44" s="224">
        <f>DB!AS39</f>
        <v>2</v>
      </c>
      <c r="T44" s="225">
        <f>DB!C39</f>
        <v>631</v>
      </c>
      <c r="U44" s="335">
        <f>DB!E39</f>
        <v>16511.080000000002</v>
      </c>
      <c r="V44" s="352">
        <f>DB!F39*1000</f>
        <v>63.032699008000101</v>
      </c>
      <c r="W44" s="177">
        <f t="shared" si="23"/>
        <v>26.166529318542</v>
      </c>
      <c r="X44" s="457">
        <v>0.52288202247191007</v>
      </c>
      <c r="Y44" s="400">
        <f t="shared" si="24"/>
        <v>32.95866513916625</v>
      </c>
      <c r="Z44" s="398">
        <f>DB!H39*$X44</f>
        <v>0.577643973228543</v>
      </c>
      <c r="AA44" s="402">
        <f>DB!I39*$X44</f>
        <v>0.44927864584442284</v>
      </c>
      <c r="AB44" s="402">
        <f>DB!J39*$X44</f>
        <v>0.51346130953648406</v>
      </c>
      <c r="AC44" s="402">
        <f>DB!K39*$X44</f>
        <v>0.577643973228543</v>
      </c>
      <c r="AD44" s="407">
        <f>DB!L39*$X44</f>
        <v>3161.9165063064834</v>
      </c>
      <c r="AE44" s="401">
        <f>DB!M39*$X44</f>
        <v>48.844741736244146</v>
      </c>
      <c r="AF44" s="401">
        <f>DB!N39*$X44</f>
        <v>3.1361057116709907</v>
      </c>
      <c r="AG44" s="401">
        <f>DB!O39*$X44</f>
        <v>11.427668076434582</v>
      </c>
      <c r="AH44" s="401">
        <f>DB!P39*$X44</f>
        <v>2.2426873506059901</v>
      </c>
      <c r="AI44" s="401">
        <f>DB!Q39*$X44</f>
        <v>1.8247115517956589</v>
      </c>
      <c r="AJ44" s="401">
        <f>DB!R39*$X44</f>
        <v>0.8823933530440401</v>
      </c>
      <c r="AK44" s="402">
        <f>DB!S39*1000*$X44</f>
        <v>0.29063550168173846</v>
      </c>
      <c r="AL44" s="401">
        <f>DB!T39*$X44</f>
        <v>0.93932195646623673</v>
      </c>
      <c r="AM44" s="400">
        <f>DB!U39*1000*$X44</f>
        <v>0</v>
      </c>
      <c r="AN44" s="400">
        <f>DB!V39*1000*$X44</f>
        <v>176.77829483734567</v>
      </c>
      <c r="AO44" s="400">
        <f>DB!W39*1000*$X44</f>
        <v>141.72226009841518</v>
      </c>
      <c r="AP44" s="401">
        <f>DB!X39*1000*$X44</f>
        <v>52.733864222665922</v>
      </c>
      <c r="AQ44" s="400">
        <f>DB!Y39*1000*$X44</f>
        <v>65.9173302783324</v>
      </c>
      <c r="AR44" s="400">
        <f>DB!Z39*1000*$X44</f>
        <v>0</v>
      </c>
      <c r="AS44" s="400">
        <f>DB!AA39*1000*$X44</f>
        <v>0</v>
      </c>
      <c r="AT44" s="400">
        <f>DB!AB39*1000*$X44</f>
        <v>59.325597250499158</v>
      </c>
      <c r="AU44" s="400">
        <f>DB!AC39*1000*$X44</f>
        <v>0</v>
      </c>
      <c r="AV44" s="400">
        <f>DB!AD39*1000*$X44</f>
        <v>0</v>
      </c>
      <c r="AW44" s="401">
        <f>DB!AE39*1000*$X44</f>
        <v>0</v>
      </c>
      <c r="AX44" s="401">
        <f>DB!AF39*$X44</f>
        <v>0</v>
      </c>
    </row>
    <row r="45" spans="1:50" s="1" customFormat="1" ht="13.5" thickBot="1" x14ac:dyDescent="0.3">
      <c r="A45" s="24" t="str">
        <f>DB!B40</f>
        <v>EK03</v>
      </c>
      <c r="B45" s="24" t="str">
        <f>DB!B40</f>
        <v>EK03</v>
      </c>
      <c r="C45" s="206" t="s">
        <v>163</v>
      </c>
      <c r="D45" s="206"/>
      <c r="E45" s="207" t="s">
        <v>12</v>
      </c>
      <c r="F45" s="208"/>
      <c r="G45" s="209"/>
      <c r="H45" s="226">
        <f>DB!AI40</f>
        <v>6</v>
      </c>
      <c r="I45" s="227">
        <f>DB!AJ40</f>
        <v>6</v>
      </c>
      <c r="J45" s="227">
        <f>DB!AK40</f>
        <v>6</v>
      </c>
      <c r="K45" s="227">
        <f>DB!AL40</f>
        <v>5</v>
      </c>
      <c r="L45" s="227">
        <f>DB!AM40</f>
        <v>0</v>
      </c>
      <c r="M45" s="227">
        <f>DB!AN40</f>
        <v>0</v>
      </c>
      <c r="N45" s="227">
        <f>DB!AO40</f>
        <v>0</v>
      </c>
      <c r="O45" s="227">
        <f>DB!AP40</f>
        <v>17</v>
      </c>
      <c r="P45" s="227">
        <f>DB!AQ40</f>
        <v>22</v>
      </c>
      <c r="Q45" s="227">
        <f>DB!AR40</f>
        <v>1</v>
      </c>
      <c r="R45" s="227">
        <f t="shared" si="25"/>
        <v>63</v>
      </c>
      <c r="S45" s="227">
        <f>DB!AS40</f>
        <v>0</v>
      </c>
      <c r="T45" s="228">
        <f>DB!C40</f>
        <v>63</v>
      </c>
      <c r="U45" s="336">
        <f>DB!E40</f>
        <v>12887.1</v>
      </c>
      <c r="V45" s="353">
        <f>DB!F40*1000</f>
        <v>49.617912420000003</v>
      </c>
      <c r="W45" s="204">
        <f t="shared" si="23"/>
        <v>204.55714285714285</v>
      </c>
      <c r="X45" s="458">
        <v>0.52288202247191007</v>
      </c>
      <c r="Y45" s="411">
        <f t="shared" si="24"/>
        <v>25.944314397003708</v>
      </c>
      <c r="Z45" s="412">
        <f>DB!H40*$X45</f>
        <v>0.45976056091953421</v>
      </c>
      <c r="AA45" s="413">
        <f>DB!I40*$X45</f>
        <v>0.35618812686623286</v>
      </c>
      <c r="AB45" s="413">
        <f>DB!J40*$X45</f>
        <v>0.40671126542881841</v>
      </c>
      <c r="AC45" s="413">
        <f>DB!K40*$X45</f>
        <v>0.45976056091953421</v>
      </c>
      <c r="AD45" s="414">
        <f>DB!L40*$X45</f>
        <v>2488.989028842876</v>
      </c>
      <c r="AE45" s="415">
        <f>DB!M40*$X45</f>
        <v>38.449473936359489</v>
      </c>
      <c r="AF45" s="415">
        <f>DB!N40*$X45</f>
        <v>2.440093682387217</v>
      </c>
      <c r="AG45" s="415">
        <f>DB!O40*$X45</f>
        <v>8.9956013736520273</v>
      </c>
      <c r="AH45" s="415">
        <f>DB!P40*$X45</f>
        <v>1.7653926660142951</v>
      </c>
      <c r="AI45" s="415">
        <f>DB!Q40*$X45</f>
        <v>1.4363715879795653</v>
      </c>
      <c r="AJ45" s="415">
        <f>DB!R40*$X45</f>
        <v>0.69460005362887334</v>
      </c>
      <c r="AK45" s="413">
        <f>DB!S40*1000*$X45</f>
        <v>0.22878168150085096</v>
      </c>
      <c r="AL45" s="415">
        <f>DB!T40*$X45</f>
        <v>0.73941296031460557</v>
      </c>
      <c r="AM45" s="416">
        <f>DB!U40*1000*$X45</f>
        <v>0</v>
      </c>
      <c r="AN45" s="416">
        <f>DB!V40*1000*$X45</f>
        <v>139.15586812938332</v>
      </c>
      <c r="AO45" s="416">
        <f>DB!W40*1000*$X45</f>
        <v>111.56055190711594</v>
      </c>
      <c r="AP45" s="415">
        <f>DB!X40*1000*$X45</f>
        <v>41.510903035205935</v>
      </c>
      <c r="AQ45" s="416">
        <f>DB!Y40*1000*$X45</f>
        <v>51.888628794007417</v>
      </c>
      <c r="AR45" s="416">
        <f>DB!Z40*1000*$X45</f>
        <v>0</v>
      </c>
      <c r="AS45" s="416">
        <f>DB!AA40*1000*$X45</f>
        <v>0</v>
      </c>
      <c r="AT45" s="416">
        <f>DB!AB40*1000*$X45</f>
        <v>46.699765914606672</v>
      </c>
      <c r="AU45" s="416">
        <f>DB!AC40*1000*$X45</f>
        <v>0</v>
      </c>
      <c r="AV45" s="416">
        <f>DB!AD40*1000*$X45</f>
        <v>0</v>
      </c>
      <c r="AW45" s="415">
        <f>DB!AE40*1000*$X45</f>
        <v>0</v>
      </c>
      <c r="AX45" s="415">
        <f>DB!AF40*$X45</f>
        <v>0</v>
      </c>
    </row>
    <row r="46" spans="1:50" s="1" customFormat="1" ht="15" customHeight="1" x14ac:dyDescent="0.25">
      <c r="B46" s="24"/>
      <c r="C46" s="44" t="s">
        <v>101</v>
      </c>
      <c r="D46" s="44"/>
      <c r="E46" s="96"/>
      <c r="F46" s="157"/>
      <c r="G46" s="129"/>
      <c r="H46" s="229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1">
        <f>SUM(T43:T45)</f>
        <v>831</v>
      </c>
      <c r="U46" s="337">
        <f>SUM(U43:U45)</f>
        <v>31225.240000000005</v>
      </c>
      <c r="V46" s="354">
        <f t="shared" ref="V46:AX46" si="26">SUM(V43:V45)</f>
        <v>120.04816316096563</v>
      </c>
      <c r="W46" s="233">
        <f t="shared" si="26"/>
        <v>244.05987655524689</v>
      </c>
      <c r="X46" s="395"/>
      <c r="Y46" s="445">
        <f t="shared" ref="Y46" si="27">SUM(Y43:Y45)</f>
        <v>62.771026347643556</v>
      </c>
      <c r="Z46" s="452">
        <f t="shared" si="26"/>
        <v>1.1051971440544301</v>
      </c>
      <c r="AA46" s="453">
        <f t="shared" si="26"/>
        <v>0.85819435819337486</v>
      </c>
      <c r="AB46" s="453">
        <f t="shared" si="26"/>
        <v>0.98043267265983858</v>
      </c>
      <c r="AC46" s="453">
        <f t="shared" si="26"/>
        <v>1.1051971440544301</v>
      </c>
      <c r="AD46" s="454">
        <f t="shared" si="26"/>
        <v>6021.9897707736527</v>
      </c>
      <c r="AE46" s="455">
        <f t="shared" si="26"/>
        <v>93.026661047207512</v>
      </c>
      <c r="AF46" s="455">
        <f t="shared" si="26"/>
        <v>5.7793998761578624</v>
      </c>
      <c r="AG46" s="455">
        <f t="shared" si="26"/>
        <v>21.764426771810271</v>
      </c>
      <c r="AH46" s="455">
        <f t="shared" si="26"/>
        <v>4.2712830201101015</v>
      </c>
      <c r="AI46" s="455">
        <f t="shared" si="26"/>
        <v>3.4752322768831707</v>
      </c>
      <c r="AJ46" s="455">
        <f t="shared" si="26"/>
        <v>1.6805515690346384</v>
      </c>
      <c r="AK46" s="453">
        <f t="shared" ref="AK46" si="28">SUM(AK43:AK45)</f>
        <v>0.55352632324740203</v>
      </c>
      <c r="AL46" s="455">
        <f t="shared" si="26"/>
        <v>1.7889742509078397</v>
      </c>
      <c r="AM46" s="456">
        <f t="shared" si="26"/>
        <v>0</v>
      </c>
      <c r="AN46" s="456">
        <f t="shared" si="26"/>
        <v>336.68095950099644</v>
      </c>
      <c r="AO46" s="456">
        <f t="shared" ref="AO46" si="29">SUM(AO43:AO45)</f>
        <v>269.91541329486762</v>
      </c>
      <c r="AP46" s="455">
        <f t="shared" si="26"/>
        <v>100.43364215622958</v>
      </c>
      <c r="AQ46" s="456">
        <f t="shared" ref="AQ46:AR46" si="30">SUM(AQ43:AQ45)</f>
        <v>125.54205269528698</v>
      </c>
      <c r="AR46" s="456">
        <f t="shared" si="30"/>
        <v>0</v>
      </c>
      <c r="AS46" s="456">
        <f t="shared" si="26"/>
        <v>0</v>
      </c>
      <c r="AT46" s="456">
        <f t="shared" si="26"/>
        <v>112.98784742575828</v>
      </c>
      <c r="AU46" s="456">
        <f t="shared" si="26"/>
        <v>0</v>
      </c>
      <c r="AV46" s="456">
        <f t="shared" si="26"/>
        <v>0</v>
      </c>
      <c r="AW46" s="455">
        <f t="shared" ref="AW46" si="31">SUM(AW43:AW45)</f>
        <v>0</v>
      </c>
      <c r="AX46" s="455">
        <f t="shared" si="26"/>
        <v>0</v>
      </c>
    </row>
    <row r="47" spans="1:50" s="1" customFormat="1" x14ac:dyDescent="0.25">
      <c r="B47" s="24"/>
      <c r="C47" s="219" t="s">
        <v>52</v>
      </c>
      <c r="D47" s="44"/>
      <c r="E47" s="96"/>
      <c r="F47" s="157"/>
      <c r="G47" s="129"/>
      <c r="H47" s="246"/>
      <c r="I47" s="247"/>
      <c r="J47" s="247"/>
      <c r="K47" s="247"/>
      <c r="L47" s="247"/>
      <c r="M47" s="247"/>
      <c r="N47" s="247"/>
      <c r="O47" s="247"/>
      <c r="P47" s="247"/>
      <c r="Q47" s="247"/>
      <c r="R47" s="247"/>
      <c r="S47" s="247"/>
      <c r="T47" s="258"/>
      <c r="U47" s="344"/>
      <c r="V47" s="361"/>
      <c r="W47" s="236"/>
      <c r="X47" s="391"/>
      <c r="Y47" s="361"/>
      <c r="Z47" s="285"/>
      <c r="AA47" s="293"/>
      <c r="AB47" s="293"/>
      <c r="AC47" s="293"/>
      <c r="AD47" s="247"/>
      <c r="AE47" s="318"/>
      <c r="AF47" s="318"/>
      <c r="AG47" s="318"/>
      <c r="AH47" s="318"/>
      <c r="AI47" s="318"/>
      <c r="AJ47" s="318"/>
      <c r="AK47" s="299"/>
      <c r="AL47" s="318"/>
      <c r="AM47" s="361"/>
      <c r="AN47" s="361"/>
      <c r="AO47" s="361"/>
      <c r="AP47" s="322"/>
      <c r="AQ47" s="361"/>
      <c r="AR47" s="361"/>
      <c r="AS47" s="361"/>
      <c r="AT47" s="361"/>
      <c r="AU47" s="361"/>
      <c r="AV47" s="361"/>
      <c r="AW47" s="322"/>
      <c r="AX47" s="318"/>
    </row>
    <row r="48" spans="1:50" ht="44.25" customHeight="1" x14ac:dyDescent="0.25">
      <c r="A48" s="24" t="str">
        <f>DB!B41</f>
        <v>EK04</v>
      </c>
      <c r="B48" s="7" t="str">
        <f>DB!B41</f>
        <v>EK04</v>
      </c>
      <c r="C48" s="67" t="s">
        <v>7</v>
      </c>
      <c r="D48" s="70" t="s">
        <v>118</v>
      </c>
      <c r="E48" s="122" t="s">
        <v>117</v>
      </c>
      <c r="F48" s="155" t="s">
        <v>71</v>
      </c>
      <c r="G48" s="130"/>
      <c r="H48" s="223">
        <f>DB!AI41</f>
        <v>21</v>
      </c>
      <c r="I48" s="224">
        <f>DB!AJ41</f>
        <v>36</v>
      </c>
      <c r="J48" s="224">
        <f>DB!AK41</f>
        <v>15</v>
      </c>
      <c r="K48" s="224">
        <f>DB!AL41</f>
        <v>29</v>
      </c>
      <c r="L48" s="224">
        <f>DB!AM41</f>
        <v>7</v>
      </c>
      <c r="M48" s="224">
        <f>DB!AN41</f>
        <v>14</v>
      </c>
      <c r="N48" s="224">
        <f>DB!AO41</f>
        <v>6</v>
      </c>
      <c r="O48" s="224">
        <f>DB!AP41</f>
        <v>33</v>
      </c>
      <c r="P48" s="224">
        <f>DB!AQ41</f>
        <v>19</v>
      </c>
      <c r="Q48" s="224">
        <f>DB!AR41</f>
        <v>4</v>
      </c>
      <c r="R48" s="224">
        <f>SUM(H48:Q48)</f>
        <v>184</v>
      </c>
      <c r="S48" s="224">
        <f>DB!AS41</f>
        <v>1</v>
      </c>
      <c r="T48" s="225">
        <f>DB!C41</f>
        <v>185</v>
      </c>
      <c r="U48" s="335">
        <f>DB!E41</f>
        <v>942.3</v>
      </c>
      <c r="V48" s="352">
        <f>DB!F41*1000</f>
        <v>2.4246844800000003</v>
      </c>
      <c r="W48" s="177">
        <f t="shared" si="23"/>
        <v>5.0935135135135132</v>
      </c>
      <c r="X48" s="457">
        <v>0.52288202247191007</v>
      </c>
      <c r="Y48" s="400">
        <f t="shared" ref="Y48:Y49" si="32">V48*X48</f>
        <v>1.2678239247586518</v>
      </c>
      <c r="Z48" s="398">
        <f>DB!H41*$X48</f>
        <v>2.2220282470770007E-2</v>
      </c>
      <c r="AA48" s="402">
        <f>DB!I41*$X48</f>
        <v>1.7282441921710016E-2</v>
      </c>
      <c r="AB48" s="402">
        <f>DB!J41*$X48</f>
        <v>1.9751362196240064E-2</v>
      </c>
      <c r="AC48" s="402">
        <f>DB!K41*$X48</f>
        <v>2.2220282470770007E-2</v>
      </c>
      <c r="AD48" s="407">
        <f>DB!L41*$X48</f>
        <v>121.62972553220494</v>
      </c>
      <c r="AE48" s="401">
        <f>DB!M41*$X48</f>
        <v>1.8789150564923165</v>
      </c>
      <c r="AF48" s="401">
        <f>DB!N41*$X48</f>
        <v>6.3380006265075339E-2</v>
      </c>
      <c r="AG48" s="401">
        <f>DB!O41*$X48</f>
        <v>0.43958913172995351</v>
      </c>
      <c r="AH48" s="401">
        <f>DB!P41*$X48</f>
        <v>8.6269655243804561E-2</v>
      </c>
      <c r="AI48" s="401">
        <f>DB!Q41*$X48</f>
        <v>7.0191342743456397E-2</v>
      </c>
      <c r="AJ48" s="401">
        <f>DB!R41*$X48</f>
        <v>3.3943104167402108E-2</v>
      </c>
      <c r="AK48" s="402">
        <f>DB!S41*1000*$X48</f>
        <v>1.1179901881962636E-2</v>
      </c>
      <c r="AL48" s="401">
        <f>DB!T41*$X48</f>
        <v>3.613298185562152E-2</v>
      </c>
      <c r="AM48" s="400">
        <f>DB!U41*1000*$X48</f>
        <v>0</v>
      </c>
      <c r="AN48" s="400">
        <f>DB!V41*1000*$X48</f>
        <v>6.8001465055236618</v>
      </c>
      <c r="AO48" s="400">
        <f>DB!W41*1000*$X48</f>
        <v>5.451642876462202</v>
      </c>
      <c r="AP48" s="401">
        <f>DB!X41*1000*$X48</f>
        <v>2.0285182796138423</v>
      </c>
      <c r="AQ48" s="400">
        <f>DB!Y41*1000*$X48</f>
        <v>2.535647849517308</v>
      </c>
      <c r="AR48" s="400">
        <f>DB!Z41*1000*$X48</f>
        <v>0</v>
      </c>
      <c r="AS48" s="400">
        <f>DB!AA41*1000*$X48</f>
        <v>0</v>
      </c>
      <c r="AT48" s="400">
        <f>DB!AB41*1000*$X48</f>
        <v>2.2820830645655734</v>
      </c>
      <c r="AU48" s="400">
        <f>DB!AC41*1000*$X48</f>
        <v>0</v>
      </c>
      <c r="AV48" s="400">
        <f>DB!AD41*1000*$X48</f>
        <v>0</v>
      </c>
      <c r="AW48" s="401">
        <f>DB!AE41*1000*$X48</f>
        <v>0</v>
      </c>
      <c r="AX48" s="401">
        <f>DB!AF41*$X48</f>
        <v>0</v>
      </c>
    </row>
    <row r="49" spans="1:50" ht="13.5" thickBot="1" x14ac:dyDescent="0.3">
      <c r="A49" s="24" t="str">
        <f>DB!B42</f>
        <v>EK05</v>
      </c>
      <c r="B49" s="7" t="str">
        <f>DB!B42</f>
        <v>EK05</v>
      </c>
      <c r="C49" s="210" t="s">
        <v>70</v>
      </c>
      <c r="D49" s="41" t="s">
        <v>70</v>
      </c>
      <c r="E49" s="98"/>
      <c r="F49" s="156" t="s">
        <v>71</v>
      </c>
      <c r="G49" s="131"/>
      <c r="H49" s="226">
        <f>DB!AI42</f>
        <v>145</v>
      </c>
      <c r="I49" s="227">
        <f>DB!AJ42</f>
        <v>251</v>
      </c>
      <c r="J49" s="227">
        <f>DB!AK42</f>
        <v>106</v>
      </c>
      <c r="K49" s="227">
        <f>DB!AL42</f>
        <v>153</v>
      </c>
      <c r="L49" s="227">
        <f>DB!AM42</f>
        <v>29</v>
      </c>
      <c r="M49" s="227">
        <f>DB!AN42</f>
        <v>35</v>
      </c>
      <c r="N49" s="227">
        <f>DB!AO42</f>
        <v>45</v>
      </c>
      <c r="O49" s="227">
        <f>DB!AP42</f>
        <v>69</v>
      </c>
      <c r="P49" s="227">
        <f>DB!AQ42</f>
        <v>49</v>
      </c>
      <c r="Q49" s="227">
        <f>DB!AR42</f>
        <v>11</v>
      </c>
      <c r="R49" s="227">
        <f>SUM(H49:Q49)</f>
        <v>893</v>
      </c>
      <c r="S49" s="227">
        <f>DB!AS42</f>
        <v>16</v>
      </c>
      <c r="T49" s="228">
        <f>DB!C42</f>
        <v>909</v>
      </c>
      <c r="U49" s="336">
        <f>DB!E42</f>
        <v>7755.3</v>
      </c>
      <c r="V49" s="353">
        <f>DB!F42*1000</f>
        <v>19.955593279999999</v>
      </c>
      <c r="W49" s="204">
        <f t="shared" si="23"/>
        <v>8.5316831683168317</v>
      </c>
      <c r="X49" s="458">
        <v>0.52288202247191007</v>
      </c>
      <c r="Y49" s="411">
        <f t="shared" si="32"/>
        <v>10.434420973873257</v>
      </c>
      <c r="Z49" s="399">
        <f>DB!H42*$X49</f>
        <v>0.18287695706841081</v>
      </c>
      <c r="AA49" s="408">
        <f>DB!I42*$X49</f>
        <v>0.14223763327542926</v>
      </c>
      <c r="AB49" s="408">
        <f>DB!J42*$X49</f>
        <v>0.1625572951719203</v>
      </c>
      <c r="AC49" s="408">
        <f>DB!K42*$X49</f>
        <v>0.18287695706841081</v>
      </c>
      <c r="AD49" s="409">
        <f>DB!L42*$X49</f>
        <v>1001.0347133820588</v>
      </c>
      <c r="AE49" s="410">
        <f>DB!M42*$X49</f>
        <v>15.463811883280064</v>
      </c>
      <c r="AF49" s="410">
        <f>DB!N42*$X49</f>
        <v>0.5216289531863898</v>
      </c>
      <c r="AG49" s="410">
        <f>DB!O42*$X49</f>
        <v>3.6178983267593221</v>
      </c>
      <c r="AH49" s="410">
        <f>DB!P42*$X49</f>
        <v>0.71001491808583117</v>
      </c>
      <c r="AI49" s="410">
        <f>DB!Q42*$X49</f>
        <v>0.57768748846261653</v>
      </c>
      <c r="AJ49" s="410">
        <f>DB!R42*$X49</f>
        <v>0.27935790698233448</v>
      </c>
      <c r="AK49" s="408">
        <f>DB!S42*1000*$X49</f>
        <v>9.2012621315064033E-2</v>
      </c>
      <c r="AL49" s="410">
        <f>DB!T42*$X49</f>
        <v>0.2973809977553894</v>
      </c>
      <c r="AM49" s="411">
        <f>DB!U42*1000*$X49</f>
        <v>0</v>
      </c>
      <c r="AN49" s="411">
        <f>DB!V42*1000*$X49</f>
        <v>55.966439768956327</v>
      </c>
      <c r="AO49" s="411">
        <f>DB!W42*1000*$X49</f>
        <v>44.868010187654903</v>
      </c>
      <c r="AP49" s="410">
        <f>DB!X42*1000*$X49</f>
        <v>16.695073558197212</v>
      </c>
      <c r="AQ49" s="411">
        <f>DB!Y42*1000*$X49</f>
        <v>20.868841947746514</v>
      </c>
      <c r="AR49" s="411">
        <f>DB!Z42*1000*$X49</f>
        <v>0</v>
      </c>
      <c r="AS49" s="411">
        <f>DB!AA42*1000*$X49</f>
        <v>0</v>
      </c>
      <c r="AT49" s="411">
        <f>DB!AB42*1000*$X49</f>
        <v>18.781957752971863</v>
      </c>
      <c r="AU49" s="411">
        <f>DB!AC42*1000*$X49</f>
        <v>0</v>
      </c>
      <c r="AV49" s="411">
        <f>DB!AD42*1000*$X49</f>
        <v>0</v>
      </c>
      <c r="AW49" s="410">
        <f>DB!AE42*1000*$X49</f>
        <v>0</v>
      </c>
      <c r="AX49" s="410">
        <f>DB!AF42*$X49</f>
        <v>0</v>
      </c>
    </row>
    <row r="50" spans="1:50" s="1" customFormat="1" ht="15" customHeight="1" x14ac:dyDescent="0.25">
      <c r="C50" s="44" t="s">
        <v>103</v>
      </c>
      <c r="D50" s="44"/>
      <c r="E50" s="96"/>
      <c r="F50" s="157"/>
      <c r="G50" s="129"/>
      <c r="H50" s="229">
        <f t="shared" ref="H50:S50" si="33">SUM(H48:H49)</f>
        <v>166</v>
      </c>
      <c r="I50" s="230">
        <f t="shared" si="33"/>
        <v>287</v>
      </c>
      <c r="J50" s="230">
        <f t="shared" si="33"/>
        <v>121</v>
      </c>
      <c r="K50" s="230">
        <f t="shared" si="33"/>
        <v>182</v>
      </c>
      <c r="L50" s="230">
        <f t="shared" si="33"/>
        <v>36</v>
      </c>
      <c r="M50" s="230">
        <f t="shared" si="33"/>
        <v>49</v>
      </c>
      <c r="N50" s="230">
        <f t="shared" si="33"/>
        <v>51</v>
      </c>
      <c r="O50" s="230">
        <f t="shared" si="33"/>
        <v>102</v>
      </c>
      <c r="P50" s="230">
        <f t="shared" si="33"/>
        <v>68</v>
      </c>
      <c r="Q50" s="230">
        <f t="shared" si="33"/>
        <v>15</v>
      </c>
      <c r="R50" s="230">
        <f t="shared" si="33"/>
        <v>1077</v>
      </c>
      <c r="S50" s="230">
        <f t="shared" si="33"/>
        <v>17</v>
      </c>
      <c r="T50" s="231">
        <f>SUM(T48:T49)</f>
        <v>1094</v>
      </c>
      <c r="U50" s="337">
        <f>SUM(U48:U49)</f>
        <v>8697.6</v>
      </c>
      <c r="V50" s="354">
        <f t="shared" ref="V50:AX50" si="34">SUM(V48:V49)</f>
        <v>22.380277759999998</v>
      </c>
      <c r="W50" s="232"/>
      <c r="X50" s="395"/>
      <c r="Y50" s="445">
        <f t="shared" ref="Y50" si="35">SUM(Y48:Y49)</f>
        <v>11.702244898631909</v>
      </c>
      <c r="Z50" s="447">
        <f t="shared" si="34"/>
        <v>0.20509723953918083</v>
      </c>
      <c r="AA50" s="448">
        <f t="shared" si="34"/>
        <v>0.15952007519713929</v>
      </c>
      <c r="AB50" s="448">
        <f t="shared" si="34"/>
        <v>0.18230865736816038</v>
      </c>
      <c r="AC50" s="448">
        <f t="shared" si="34"/>
        <v>0.20509723953918083</v>
      </c>
      <c r="AD50" s="444">
        <f t="shared" si="34"/>
        <v>1122.6644389142639</v>
      </c>
      <c r="AE50" s="449">
        <f t="shared" si="34"/>
        <v>17.34272693977238</v>
      </c>
      <c r="AF50" s="449">
        <f t="shared" si="34"/>
        <v>0.58500895945146514</v>
      </c>
      <c r="AG50" s="449">
        <f t="shared" si="34"/>
        <v>4.0574874584892759</v>
      </c>
      <c r="AH50" s="449">
        <f t="shared" si="34"/>
        <v>0.79628457332963576</v>
      </c>
      <c r="AI50" s="449">
        <f t="shared" si="34"/>
        <v>0.64787883120607292</v>
      </c>
      <c r="AJ50" s="449">
        <f t="shared" si="34"/>
        <v>0.31330101114973657</v>
      </c>
      <c r="AK50" s="448">
        <f t="shared" ref="AK50" si="36">SUM(AK48:AK49)</f>
        <v>0.10319252319702667</v>
      </c>
      <c r="AL50" s="449">
        <f t="shared" si="34"/>
        <v>0.33351397961101092</v>
      </c>
      <c r="AM50" s="445">
        <f t="shared" si="34"/>
        <v>0</v>
      </c>
      <c r="AN50" s="445">
        <f t="shared" si="34"/>
        <v>62.766586274479991</v>
      </c>
      <c r="AO50" s="445">
        <f t="shared" ref="AO50" si="37">SUM(AO48:AO49)</f>
        <v>50.319653064117105</v>
      </c>
      <c r="AP50" s="449">
        <f t="shared" si="34"/>
        <v>18.723591837811053</v>
      </c>
      <c r="AQ50" s="445">
        <f t="shared" ref="AQ50:AR50" si="38">SUM(AQ48:AQ49)</f>
        <v>23.404489797263821</v>
      </c>
      <c r="AR50" s="445">
        <f t="shared" si="38"/>
        <v>0</v>
      </c>
      <c r="AS50" s="445">
        <f t="shared" si="34"/>
        <v>0</v>
      </c>
      <c r="AT50" s="445">
        <f t="shared" si="34"/>
        <v>21.064040817537435</v>
      </c>
      <c r="AU50" s="445">
        <f t="shared" si="34"/>
        <v>0</v>
      </c>
      <c r="AV50" s="445">
        <f t="shared" si="34"/>
        <v>0</v>
      </c>
      <c r="AW50" s="449">
        <f t="shared" ref="AW50" si="39">SUM(AW48:AW49)</f>
        <v>0</v>
      </c>
      <c r="AX50" s="449">
        <f t="shared" si="34"/>
        <v>0</v>
      </c>
    </row>
    <row r="51" spans="1:50" s="18" customFormat="1" ht="13.5" thickBot="1" x14ac:dyDescent="0.3">
      <c r="A51" s="24"/>
      <c r="C51" s="163"/>
      <c r="D51" s="164"/>
      <c r="E51" s="96"/>
      <c r="F51" s="157"/>
      <c r="G51" s="137"/>
      <c r="H51" s="419"/>
      <c r="I51" s="420"/>
      <c r="J51" s="420"/>
      <c r="K51" s="420"/>
      <c r="L51" s="420"/>
      <c r="M51" s="420"/>
      <c r="N51" s="420"/>
      <c r="O51" s="420"/>
      <c r="P51" s="420"/>
      <c r="Q51" s="420"/>
      <c r="R51" s="420"/>
      <c r="S51" s="420"/>
      <c r="T51" s="421"/>
      <c r="U51" s="422"/>
      <c r="V51" s="423"/>
      <c r="W51" s="424"/>
      <c r="X51" s="425"/>
      <c r="Y51" s="423"/>
      <c r="Z51" s="426"/>
      <c r="AA51" s="427"/>
      <c r="AB51" s="427"/>
      <c r="AC51" s="427"/>
      <c r="AD51" s="428"/>
      <c r="AE51" s="429"/>
      <c r="AF51" s="429"/>
      <c r="AG51" s="429"/>
      <c r="AH51" s="429"/>
      <c r="AI51" s="429"/>
      <c r="AJ51" s="429"/>
      <c r="AK51" s="430"/>
      <c r="AL51" s="429"/>
      <c r="AM51" s="423"/>
      <c r="AN51" s="423"/>
      <c r="AO51" s="423"/>
      <c r="AP51" s="431"/>
      <c r="AQ51" s="423"/>
      <c r="AR51" s="423"/>
      <c r="AS51" s="423"/>
      <c r="AT51" s="423"/>
      <c r="AU51" s="423"/>
      <c r="AV51" s="423"/>
      <c r="AW51" s="431"/>
      <c r="AX51" s="432"/>
    </row>
    <row r="52" spans="1:50" s="1" customFormat="1" ht="15" customHeight="1" x14ac:dyDescent="0.25">
      <c r="A52" s="24"/>
      <c r="C52" s="72" t="s">
        <v>171</v>
      </c>
      <c r="D52" s="72"/>
      <c r="E52" s="97"/>
      <c r="F52" s="160"/>
      <c r="G52" s="133"/>
      <c r="H52" s="433">
        <f t="shared" ref="H52:S52" si="40">SUM(H46,H50)</f>
        <v>166</v>
      </c>
      <c r="I52" s="417">
        <f t="shared" si="40"/>
        <v>287</v>
      </c>
      <c r="J52" s="417">
        <f t="shared" si="40"/>
        <v>121</v>
      </c>
      <c r="K52" s="417">
        <f t="shared" si="40"/>
        <v>182</v>
      </c>
      <c r="L52" s="417">
        <f t="shared" si="40"/>
        <v>36</v>
      </c>
      <c r="M52" s="417">
        <f t="shared" si="40"/>
        <v>49</v>
      </c>
      <c r="N52" s="417">
        <f t="shared" si="40"/>
        <v>51</v>
      </c>
      <c r="O52" s="417">
        <f t="shared" si="40"/>
        <v>102</v>
      </c>
      <c r="P52" s="417">
        <f t="shared" si="40"/>
        <v>68</v>
      </c>
      <c r="Q52" s="417">
        <f t="shared" si="40"/>
        <v>15</v>
      </c>
      <c r="R52" s="417">
        <f t="shared" si="40"/>
        <v>1077</v>
      </c>
      <c r="S52" s="417">
        <f t="shared" si="40"/>
        <v>17</v>
      </c>
      <c r="T52" s="434">
        <f>SUM(T46,T50)</f>
        <v>1925</v>
      </c>
      <c r="U52" s="435">
        <f>SUM(U46,U50)</f>
        <v>39922.840000000004</v>
      </c>
      <c r="V52" s="418">
        <f t="shared" ref="V52:AX52" si="41">SUM(V46,V50)</f>
        <v>142.42844092096561</v>
      </c>
      <c r="W52" s="436"/>
      <c r="X52" s="437"/>
      <c r="Y52" s="456">
        <f t="shared" ref="Y52" si="42">SUM(Y46,Y50)</f>
        <v>74.473271246275459</v>
      </c>
      <c r="Z52" s="452">
        <f t="shared" si="41"/>
        <v>1.3102943835936109</v>
      </c>
      <c r="AA52" s="453">
        <f t="shared" si="41"/>
        <v>1.0177144333905142</v>
      </c>
      <c r="AB52" s="453">
        <f t="shared" si="41"/>
        <v>1.162741330027999</v>
      </c>
      <c r="AC52" s="453">
        <f t="shared" si="41"/>
        <v>1.3102943835936109</v>
      </c>
      <c r="AD52" s="454">
        <f t="shared" si="41"/>
        <v>7144.6542096879166</v>
      </c>
      <c r="AE52" s="455">
        <f t="shared" si="41"/>
        <v>110.36938798697989</v>
      </c>
      <c r="AF52" s="455">
        <f t="shared" si="41"/>
        <v>6.3644088356093276</v>
      </c>
      <c r="AG52" s="455">
        <f t="shared" si="41"/>
        <v>25.821914230299548</v>
      </c>
      <c r="AH52" s="455">
        <f t="shared" si="41"/>
        <v>5.0675675934397368</v>
      </c>
      <c r="AI52" s="455">
        <f t="shared" si="41"/>
        <v>4.123111108089244</v>
      </c>
      <c r="AJ52" s="455">
        <f t="shared" si="41"/>
        <v>1.9938525801843749</v>
      </c>
      <c r="AK52" s="453">
        <f t="shared" ref="AK52" si="43">SUM(AK46,AK50)</f>
        <v>0.65671884644442868</v>
      </c>
      <c r="AL52" s="455">
        <f t="shared" si="41"/>
        <v>2.1224882305188508</v>
      </c>
      <c r="AM52" s="456">
        <f t="shared" si="41"/>
        <v>0</v>
      </c>
      <c r="AN52" s="456">
        <f t="shared" si="41"/>
        <v>399.44754577547644</v>
      </c>
      <c r="AO52" s="456">
        <f t="shared" ref="AO52" si="44">SUM(AO46,AO50)</f>
        <v>320.23506635898474</v>
      </c>
      <c r="AP52" s="455">
        <f t="shared" si="41"/>
        <v>119.15723399404064</v>
      </c>
      <c r="AQ52" s="456">
        <f t="shared" ref="AQ52:AR52" si="45">SUM(AQ46,AQ50)</f>
        <v>148.9465424925508</v>
      </c>
      <c r="AR52" s="456">
        <f t="shared" si="45"/>
        <v>0</v>
      </c>
      <c r="AS52" s="456">
        <f t="shared" si="41"/>
        <v>0</v>
      </c>
      <c r="AT52" s="456">
        <f t="shared" si="41"/>
        <v>134.05188824329571</v>
      </c>
      <c r="AU52" s="456">
        <f t="shared" si="41"/>
        <v>0</v>
      </c>
      <c r="AV52" s="456">
        <f t="shared" si="41"/>
        <v>0</v>
      </c>
      <c r="AW52" s="455">
        <f t="shared" ref="AW52" si="46">SUM(AW46,AW50)</f>
        <v>0</v>
      </c>
      <c r="AX52" s="455">
        <f t="shared" si="41"/>
        <v>0</v>
      </c>
    </row>
    <row r="53" spans="1:50" s="30" customFormat="1" x14ac:dyDescent="0.25">
      <c r="A53" s="24"/>
      <c r="C53" s="148"/>
      <c r="D53" s="111"/>
      <c r="E53" s="149"/>
      <c r="F53" s="150"/>
      <c r="G53" s="28"/>
      <c r="H53" s="246"/>
      <c r="I53" s="247"/>
      <c r="J53" s="247"/>
      <c r="K53" s="247"/>
      <c r="L53" s="247"/>
      <c r="M53" s="247"/>
      <c r="N53" s="247"/>
      <c r="O53" s="247"/>
      <c r="P53" s="247"/>
      <c r="Q53" s="247"/>
      <c r="R53" s="247"/>
      <c r="S53" s="247"/>
      <c r="T53" s="257"/>
      <c r="U53" s="343"/>
      <c r="V53" s="360"/>
      <c r="W53" s="237"/>
      <c r="X53" s="380"/>
      <c r="Y53" s="360"/>
      <c r="Z53" s="285"/>
      <c r="AA53" s="286"/>
      <c r="AB53" s="286"/>
      <c r="AC53" s="286"/>
      <c r="AD53" s="308"/>
      <c r="AE53" s="314"/>
      <c r="AF53" s="314"/>
      <c r="AG53" s="314"/>
      <c r="AH53" s="314"/>
      <c r="AI53" s="314"/>
      <c r="AJ53" s="314"/>
      <c r="AK53" s="292"/>
      <c r="AL53" s="314"/>
      <c r="AM53" s="360"/>
      <c r="AN53" s="360"/>
      <c r="AO53" s="360"/>
      <c r="AP53" s="317"/>
      <c r="AQ53" s="360"/>
      <c r="AR53" s="360"/>
      <c r="AS53" s="360"/>
      <c r="AT53" s="360"/>
      <c r="AU53" s="360"/>
      <c r="AV53" s="360"/>
      <c r="AW53" s="317"/>
      <c r="AX53" s="314"/>
    </row>
    <row r="54" spans="1:50" s="26" customFormat="1" x14ac:dyDescent="0.25">
      <c r="C54" s="85" t="s">
        <v>69</v>
      </c>
      <c r="D54" s="76"/>
      <c r="E54" s="47"/>
      <c r="F54" s="195"/>
      <c r="G54" s="134"/>
      <c r="H54" s="249"/>
      <c r="I54" s="250"/>
      <c r="J54" s="250"/>
      <c r="K54" s="250"/>
      <c r="L54" s="250"/>
      <c r="M54" s="250"/>
      <c r="N54" s="250"/>
      <c r="O54" s="250"/>
      <c r="P54" s="250"/>
      <c r="Q54" s="250"/>
      <c r="R54" s="250"/>
      <c r="S54" s="250"/>
      <c r="T54" s="251"/>
      <c r="U54" s="341"/>
      <c r="V54" s="358"/>
      <c r="W54" s="201"/>
      <c r="X54" s="377"/>
      <c r="Y54" s="358"/>
      <c r="Z54" s="287"/>
      <c r="AA54" s="288"/>
      <c r="AB54" s="288"/>
      <c r="AC54" s="288"/>
      <c r="AD54" s="250"/>
      <c r="AE54" s="315"/>
      <c r="AF54" s="315"/>
      <c r="AG54" s="315"/>
      <c r="AH54" s="315"/>
      <c r="AI54" s="315"/>
      <c r="AJ54" s="315"/>
      <c r="AK54" s="288"/>
      <c r="AL54" s="315"/>
      <c r="AM54" s="358"/>
      <c r="AN54" s="358"/>
      <c r="AO54" s="358"/>
      <c r="AP54" s="315"/>
      <c r="AQ54" s="358"/>
      <c r="AR54" s="358"/>
      <c r="AS54" s="358"/>
      <c r="AT54" s="358"/>
      <c r="AU54" s="358"/>
      <c r="AV54" s="358"/>
      <c r="AW54" s="315"/>
      <c r="AX54" s="315"/>
    </row>
    <row r="55" spans="1:50" s="26" customFormat="1" x14ac:dyDescent="0.25">
      <c r="C55" s="84"/>
      <c r="D55" s="78"/>
      <c r="E55" s="49"/>
      <c r="F55" s="196"/>
      <c r="G55" s="135"/>
      <c r="H55" s="252"/>
      <c r="I55" s="253"/>
      <c r="J55" s="253"/>
      <c r="K55" s="253"/>
      <c r="L55" s="253"/>
      <c r="M55" s="253"/>
      <c r="N55" s="253"/>
      <c r="O55" s="253"/>
      <c r="P55" s="253"/>
      <c r="Q55" s="253"/>
      <c r="R55" s="253"/>
      <c r="S55" s="253"/>
      <c r="T55" s="254"/>
      <c r="U55" s="342"/>
      <c r="V55" s="359"/>
      <c r="W55" s="202"/>
      <c r="X55" s="378"/>
      <c r="Y55" s="359"/>
      <c r="Z55" s="289"/>
      <c r="AA55" s="290"/>
      <c r="AB55" s="290"/>
      <c r="AC55" s="290"/>
      <c r="AD55" s="253"/>
      <c r="AE55" s="316"/>
      <c r="AF55" s="316"/>
      <c r="AG55" s="316"/>
      <c r="AH55" s="316"/>
      <c r="AI55" s="316"/>
      <c r="AJ55" s="316"/>
      <c r="AK55" s="290"/>
      <c r="AL55" s="316"/>
      <c r="AM55" s="359"/>
      <c r="AN55" s="359"/>
      <c r="AO55" s="359"/>
      <c r="AP55" s="316"/>
      <c r="AQ55" s="359"/>
      <c r="AR55" s="359"/>
      <c r="AS55" s="359"/>
      <c r="AT55" s="359"/>
      <c r="AU55" s="359"/>
      <c r="AV55" s="359"/>
      <c r="AW55" s="316"/>
      <c r="AX55" s="316"/>
    </row>
    <row r="56" spans="1:50" s="17" customFormat="1" ht="14.25" customHeight="1" x14ac:dyDescent="0.25">
      <c r="A56" s="24"/>
      <c r="C56" s="220" t="s">
        <v>67</v>
      </c>
      <c r="D56" s="68"/>
      <c r="E56" s="105"/>
      <c r="F56" s="151"/>
      <c r="G56" s="138"/>
      <c r="H56" s="260"/>
      <c r="I56" s="261"/>
      <c r="J56" s="261"/>
      <c r="K56" s="261"/>
      <c r="L56" s="261"/>
      <c r="M56" s="261"/>
      <c r="N56" s="261"/>
      <c r="O56" s="261"/>
      <c r="P56" s="261"/>
      <c r="Q56" s="261"/>
      <c r="R56" s="261"/>
      <c r="S56" s="261"/>
      <c r="T56" s="262"/>
      <c r="U56" s="345"/>
      <c r="V56" s="362"/>
      <c r="W56" s="238"/>
      <c r="X56" s="381"/>
      <c r="Y56" s="362"/>
      <c r="Z56" s="294"/>
      <c r="AA56" s="295"/>
      <c r="AB56" s="295"/>
      <c r="AC56" s="295"/>
      <c r="AD56" s="261"/>
      <c r="AE56" s="319"/>
      <c r="AF56" s="319"/>
      <c r="AG56" s="319"/>
      <c r="AH56" s="319"/>
      <c r="AI56" s="319"/>
      <c r="AJ56" s="319"/>
      <c r="AK56" s="295"/>
      <c r="AL56" s="319"/>
      <c r="AM56" s="362"/>
      <c r="AN56" s="362"/>
      <c r="AO56" s="362"/>
      <c r="AP56" s="319"/>
      <c r="AQ56" s="362"/>
      <c r="AR56" s="362"/>
      <c r="AS56" s="362"/>
      <c r="AT56" s="362"/>
      <c r="AU56" s="362"/>
      <c r="AV56" s="362"/>
      <c r="AW56" s="319"/>
      <c r="AX56" s="319"/>
    </row>
    <row r="57" spans="1:50" s="1" customFormat="1" x14ac:dyDescent="0.25">
      <c r="A57" s="24" t="str">
        <f>DB!B43</f>
        <v>EK06</v>
      </c>
      <c r="B57" s="24" t="str">
        <f>DB!B43</f>
        <v>EK06</v>
      </c>
      <c r="C57" s="69" t="s">
        <v>163</v>
      </c>
      <c r="D57" s="69" t="s">
        <v>30</v>
      </c>
      <c r="E57" s="119" t="s">
        <v>116</v>
      </c>
      <c r="F57" s="161" t="s">
        <v>128</v>
      </c>
      <c r="G57" s="127"/>
      <c r="H57" s="223">
        <f>DB!AI43</f>
        <v>146</v>
      </c>
      <c r="I57" s="224">
        <f>DB!AJ43</f>
        <v>761</v>
      </c>
      <c r="J57" s="224">
        <f>DB!AK43</f>
        <v>713</v>
      </c>
      <c r="K57" s="224">
        <f>DB!AL43</f>
        <v>1996</v>
      </c>
      <c r="L57" s="224">
        <f>DB!AM43</f>
        <v>308</v>
      </c>
      <c r="M57" s="224">
        <f>DB!AN43</f>
        <v>297</v>
      </c>
      <c r="N57" s="224">
        <f>DB!AO43</f>
        <v>439</v>
      </c>
      <c r="O57" s="224">
        <f>DB!AP43</f>
        <v>1048</v>
      </c>
      <c r="P57" s="224">
        <f>DB!AQ43</f>
        <v>744</v>
      </c>
      <c r="Q57" s="224">
        <f>DB!AR43</f>
        <v>107</v>
      </c>
      <c r="R57" s="224">
        <f>SUM(H57:Q57)</f>
        <v>6559</v>
      </c>
      <c r="S57" s="224">
        <f>DB!AS43</f>
        <v>62</v>
      </c>
      <c r="T57" s="225">
        <f>DB!C43</f>
        <v>6621</v>
      </c>
      <c r="U57" s="335">
        <f>DB!E43</f>
        <v>85171.400000000096</v>
      </c>
      <c r="V57" s="352">
        <f>DB!F43*1000</f>
        <v>344.84901298756796</v>
      </c>
      <c r="W57" s="177">
        <f t="shared" ref="W57:W59" si="47">IF(T57=0,0,U57/T57)</f>
        <v>12.863827216432577</v>
      </c>
      <c r="X57" s="389">
        <v>0.76979293544457972</v>
      </c>
      <c r="Y57" s="400">
        <f t="shared" ref="Y57:Y59" si="48">V57*X57</f>
        <v>265.46233399286592</v>
      </c>
      <c r="Z57" s="398">
        <f>DB!H43*$X57</f>
        <v>9.4749633055923024</v>
      </c>
      <c r="AA57" s="402">
        <f>DB!I43*$X57</f>
        <v>7.5799706444740576</v>
      </c>
      <c r="AB57" s="402">
        <f>DB!J43*$X57</f>
        <v>8.0537188097535211</v>
      </c>
      <c r="AC57" s="402">
        <f>DB!K43*$X57</f>
        <v>9.0012151403125298</v>
      </c>
      <c r="AD57" s="407">
        <f>DB!L43*$X57</f>
        <v>25752.501020648793</v>
      </c>
      <c r="AE57" s="401">
        <f>DB!M43*$X57</f>
        <v>323.33312280332012</v>
      </c>
      <c r="AF57" s="401">
        <f>DB!N43*$X57</f>
        <v>24.558853223177788</v>
      </c>
      <c r="AG57" s="401">
        <f>DB!O43*$X57</f>
        <v>32.120942413138913</v>
      </c>
      <c r="AH57" s="401">
        <f>DB!P43*$X57</f>
        <v>31.988211246142548</v>
      </c>
      <c r="AI57" s="401">
        <f>DB!Q43*$X57</f>
        <v>6.7692895168182492</v>
      </c>
      <c r="AJ57" s="401">
        <f>DB!R43*$X57</f>
        <v>28.537200904233352</v>
      </c>
      <c r="AK57" s="402">
        <f>DB!S43*1000*$X57</f>
        <v>3.1855480079145102</v>
      </c>
      <c r="AL57" s="401">
        <f>DB!T43*$X57</f>
        <v>4.6455908448752394</v>
      </c>
      <c r="AM57" s="400">
        <f>DB!U43*1000*$X57</f>
        <v>146.00428369607596</v>
      </c>
      <c r="AN57" s="400">
        <f>DB!V43*1000*$X57</f>
        <v>836.20635207759005</v>
      </c>
      <c r="AO57" s="400">
        <f>DB!W43*1000*$X57</f>
        <v>557.47090138505632</v>
      </c>
      <c r="AP57" s="401">
        <f>DB!X43*1000*$X57</f>
        <v>94.239128567467702</v>
      </c>
      <c r="AQ57" s="400">
        <f>DB!Y43*1000*$X57</f>
        <v>46.455908448750236</v>
      </c>
      <c r="AR57" s="400">
        <f>DB!Z43*1000*$X57</f>
        <v>98.221063577365669</v>
      </c>
      <c r="AS57" s="400">
        <f>DB!AA43*1000*$X57</f>
        <v>38.492038428965898</v>
      </c>
      <c r="AT57" s="400">
        <f>DB!AB43*1000*$X57</f>
        <v>305.28168409181342</v>
      </c>
      <c r="AU57" s="400">
        <f>DB!AC43*1000*$X57</f>
        <v>570.74401808467474</v>
      </c>
      <c r="AV57" s="400">
        <f>DB!AD43*1000*$X57</f>
        <v>1460.0428369608137</v>
      </c>
      <c r="AW57" s="401">
        <f>DB!AE43*1000*$X57</f>
        <v>212.36986719430632</v>
      </c>
      <c r="AX57" s="401">
        <f>DB!AF43*$X57</f>
        <v>1.1149418027701097</v>
      </c>
    </row>
    <row r="58" spans="1:50" s="1" customFormat="1" x14ac:dyDescent="0.25">
      <c r="A58" s="24" t="str">
        <f>DB!B44</f>
        <v>EK07</v>
      </c>
      <c r="B58" s="24" t="str">
        <f>DB!B44</f>
        <v>EK07</v>
      </c>
      <c r="C58" s="111" t="s">
        <v>163</v>
      </c>
      <c r="D58" s="111"/>
      <c r="E58" s="120" t="s">
        <v>100</v>
      </c>
      <c r="F58" s="162"/>
      <c r="G58" s="128"/>
      <c r="H58" s="223">
        <f>DB!AI44</f>
        <v>899</v>
      </c>
      <c r="I58" s="224">
        <f>DB!AJ44</f>
        <v>4216</v>
      </c>
      <c r="J58" s="224">
        <f>DB!AK44</f>
        <v>4524</v>
      </c>
      <c r="K58" s="224">
        <f>DB!AL44</f>
        <v>8260</v>
      </c>
      <c r="L58" s="224">
        <f>DB!AM44</f>
        <v>1091</v>
      </c>
      <c r="M58" s="224">
        <f>DB!AN44</f>
        <v>538</v>
      </c>
      <c r="N58" s="224">
        <f>DB!AO44</f>
        <v>373</v>
      </c>
      <c r="O58" s="224">
        <f>DB!AP44</f>
        <v>620</v>
      </c>
      <c r="P58" s="224">
        <f>DB!AQ44</f>
        <v>1804</v>
      </c>
      <c r="Q58" s="224">
        <f>DB!AR44</f>
        <v>245</v>
      </c>
      <c r="R58" s="224">
        <f t="shared" ref="R58:R59" si="49">SUM(H58:Q58)</f>
        <v>22570</v>
      </c>
      <c r="S58" s="224">
        <f>DB!AS44</f>
        <v>170</v>
      </c>
      <c r="T58" s="225">
        <f>DB!C44</f>
        <v>22740</v>
      </c>
      <c r="U58" s="335">
        <f>DB!E44</f>
        <v>531755.12000001303</v>
      </c>
      <c r="V58" s="352">
        <f>DB!F44*1000</f>
        <v>2030.0283461118499</v>
      </c>
      <c r="W58" s="177">
        <f t="shared" si="47"/>
        <v>23.384130167106992</v>
      </c>
      <c r="X58" s="389">
        <v>0.76979293544457972</v>
      </c>
      <c r="Y58" s="400">
        <f t="shared" si="48"/>
        <v>1562.7014795891462</v>
      </c>
      <c r="Z58" s="398">
        <f>DB!H44*$X58</f>
        <v>55.776422040724185</v>
      </c>
      <c r="AA58" s="402">
        <f>DB!I44*$X58</f>
        <v>44.621137632583611</v>
      </c>
      <c r="AB58" s="402">
        <f>DB!J44*$X58</f>
        <v>47.409958734621071</v>
      </c>
      <c r="AC58" s="402">
        <f>DB!K44*$X58</f>
        <v>52.987600938685425</v>
      </c>
      <c r="AD58" s="407">
        <f>DB!L44*$X58</f>
        <v>151597.67053494958</v>
      </c>
      <c r="AE58" s="401">
        <f>DB!M44*$X58</f>
        <v>1903.3704021396932</v>
      </c>
      <c r="AF58" s="401">
        <f>DB!N44*$X58</f>
        <v>139.40775429065403</v>
      </c>
      <c r="AG58" s="401">
        <f>DB!O44*$X58</f>
        <v>189.08687903028527</v>
      </c>
      <c r="AH58" s="401">
        <f>DB!P44*$X58</f>
        <v>188.30552829051683</v>
      </c>
      <c r="AI58" s="401">
        <f>DB!Q44*$X58</f>
        <v>39.848887729531334</v>
      </c>
      <c r="AJ58" s="401">
        <f>DB!R44*$X58</f>
        <v>167.99040905586102</v>
      </c>
      <c r="AK58" s="402">
        <f>DB!S44*1000*$X58</f>
        <v>18.752417755068755</v>
      </c>
      <c r="AL58" s="401">
        <f>DB!T44*$X58</f>
        <v>27.34727589281362</v>
      </c>
      <c r="AM58" s="400">
        <f>DB!U44*1000*$X58</f>
        <v>859.48581377411699</v>
      </c>
      <c r="AN58" s="400">
        <f>DB!V44*1000*$X58</f>
        <v>4922.509660706759</v>
      </c>
      <c r="AO58" s="400">
        <f>DB!W44*1000*$X58</f>
        <v>3281.6731071374111</v>
      </c>
      <c r="AP58" s="401">
        <f>DB!X44*1000*$X58</f>
        <v>554.75902525418337</v>
      </c>
      <c r="AQ58" s="400">
        <f>DB!Y44*1000*$X58</f>
        <v>273.47275892814775</v>
      </c>
      <c r="AR58" s="400">
        <f>DB!Z44*1000*$X58</f>
        <v>578.19954744803908</v>
      </c>
      <c r="AS58" s="400">
        <f>DB!AA44*1000*$X58</f>
        <v>226.59171454042988</v>
      </c>
      <c r="AT58" s="400">
        <f>DB!AB44*1000*$X58</f>
        <v>1797.1067015277124</v>
      </c>
      <c r="AU58" s="400">
        <f>DB!AC44*1000*$X58</f>
        <v>3359.8081811170205</v>
      </c>
      <c r="AV58" s="400">
        <f>DB!AD44*1000*$X58</f>
        <v>8594.8581377422488</v>
      </c>
      <c r="AW58" s="401">
        <f>DB!AE44*1000*$X58</f>
        <v>1250.1611836712707</v>
      </c>
      <c r="AX58" s="401">
        <f>DB!AF44*$X58</f>
        <v>6.5633462142748149</v>
      </c>
    </row>
    <row r="59" spans="1:50" s="1" customFormat="1" ht="13.5" thickBot="1" x14ac:dyDescent="0.3">
      <c r="A59" s="24" t="str">
        <f>DB!B45</f>
        <v>EK08</v>
      </c>
      <c r="B59" s="24" t="str">
        <f>DB!B45</f>
        <v>EK08</v>
      </c>
      <c r="C59" s="206" t="s">
        <v>163</v>
      </c>
      <c r="D59" s="206"/>
      <c r="E59" s="207" t="s">
        <v>12</v>
      </c>
      <c r="F59" s="208"/>
      <c r="G59" s="209"/>
      <c r="H59" s="226">
        <f>DB!AI45</f>
        <v>88</v>
      </c>
      <c r="I59" s="227">
        <f>DB!AJ45</f>
        <v>114</v>
      </c>
      <c r="J59" s="227">
        <f>DB!AK45</f>
        <v>72</v>
      </c>
      <c r="K59" s="227">
        <f>DB!AL45</f>
        <v>114</v>
      </c>
      <c r="L59" s="227">
        <f>DB!AM45</f>
        <v>15</v>
      </c>
      <c r="M59" s="227">
        <f>DB!AN45</f>
        <v>7</v>
      </c>
      <c r="N59" s="227">
        <f>DB!AO45</f>
        <v>4</v>
      </c>
      <c r="O59" s="227">
        <f>DB!AP45</f>
        <v>10</v>
      </c>
      <c r="P59" s="227">
        <f>DB!AQ45</f>
        <v>16</v>
      </c>
      <c r="Q59" s="227">
        <f>DB!AR45</f>
        <v>1</v>
      </c>
      <c r="R59" s="227">
        <f t="shared" si="49"/>
        <v>441</v>
      </c>
      <c r="S59" s="227">
        <f>DB!AS45</f>
        <v>0</v>
      </c>
      <c r="T59" s="228">
        <f>DB!C45</f>
        <v>441</v>
      </c>
      <c r="U59" s="336">
        <f>DB!E45</f>
        <v>46105.65</v>
      </c>
      <c r="V59" s="353">
        <f>DB!F45*1000</f>
        <v>177.51597362999999</v>
      </c>
      <c r="W59" s="204">
        <f t="shared" si="47"/>
        <v>104.54795918367347</v>
      </c>
      <c r="X59" s="390">
        <v>0.76979293544457972</v>
      </c>
      <c r="Y59" s="411">
        <f t="shared" si="48"/>
        <v>136.6505424289403</v>
      </c>
      <c r="Z59" s="412">
        <f>DB!H45*$X59</f>
        <v>4.8529863406610039</v>
      </c>
      <c r="AA59" s="413">
        <f>DB!I45*$X59</f>
        <v>3.8775116993221128</v>
      </c>
      <c r="AB59" s="413">
        <f>DB!J45*$X59</f>
        <v>4.1213803596568397</v>
      </c>
      <c r="AC59" s="413">
        <f>DB!K45*$X59</f>
        <v>4.6091176803262925</v>
      </c>
      <c r="AD59" s="414">
        <f>DB!L45*$X59</f>
        <v>13256.4691210315</v>
      </c>
      <c r="AE59" s="415">
        <f>DB!M45*$X59</f>
        <v>166.44036067844928</v>
      </c>
      <c r="AF59" s="415">
        <f>DB!N45*$X59</f>
        <v>12.64202180362871</v>
      </c>
      <c r="AG59" s="415">
        <f>DB!O45*$X59</f>
        <v>16.534715633901779</v>
      </c>
      <c r="AH59" s="415">
        <f>DB!P45*$X59</f>
        <v>16.466390362687306</v>
      </c>
      <c r="AI59" s="415">
        <f>DB!Q45*$X59</f>
        <v>3.4845888319379856</v>
      </c>
      <c r="AJ59" s="415">
        <f>DB!R45*$X59</f>
        <v>14.689933311111083</v>
      </c>
      <c r="AK59" s="413">
        <f>DB!S45*1000*$X59</f>
        <v>1.6398065091472833</v>
      </c>
      <c r="AL59" s="415">
        <f>DB!T45*$X59</f>
        <v>2.3913844925064551</v>
      </c>
      <c r="AM59" s="416">
        <f>DB!U45*1000*$X59</f>
        <v>75.157798335917008</v>
      </c>
      <c r="AN59" s="416">
        <f>DB!V45*1000*$X59</f>
        <v>430.44920865116194</v>
      </c>
      <c r="AO59" s="416">
        <f>DB!W45*1000*$X59</f>
        <v>286.96613910077389</v>
      </c>
      <c r="AP59" s="415">
        <f>DB!X45*1000*$X59</f>
        <v>48.510942562273812</v>
      </c>
      <c r="AQ59" s="416">
        <f>DB!Y45*1000*$X59</f>
        <v>23.913844925064552</v>
      </c>
      <c r="AR59" s="416">
        <f>DB!Z45*1000*$X59</f>
        <v>50.560700698707841</v>
      </c>
      <c r="AS59" s="416">
        <f>DB!AA45*1000*$X59</f>
        <v>19.814328652196345</v>
      </c>
      <c r="AT59" s="416">
        <f>DB!AB45*1000*$X59</f>
        <v>157.14812379328137</v>
      </c>
      <c r="AU59" s="416">
        <f>DB!AC45*1000*$X59</f>
        <v>293.79866622222164</v>
      </c>
      <c r="AV59" s="416">
        <f>DB!AD45*1000*$X59</f>
        <v>751.57798335917323</v>
      </c>
      <c r="AW59" s="415">
        <f>DB!AE45*1000*$X59</f>
        <v>109.32043394315224</v>
      </c>
      <c r="AX59" s="415">
        <f>DB!AF45*$X59</f>
        <v>0.57393227820154857</v>
      </c>
    </row>
    <row r="60" spans="1:50" s="1" customFormat="1" ht="15" customHeight="1" x14ac:dyDescent="0.25">
      <c r="B60" s="24"/>
      <c r="C60" s="44" t="s">
        <v>101</v>
      </c>
      <c r="D60" s="44"/>
      <c r="E60" s="96"/>
      <c r="F60" s="157"/>
      <c r="G60" s="129"/>
      <c r="H60" s="229">
        <f t="shared" ref="H60:S60" si="50">SUM(H57:H59)</f>
        <v>1133</v>
      </c>
      <c r="I60" s="230">
        <f t="shared" si="50"/>
        <v>5091</v>
      </c>
      <c r="J60" s="230">
        <f t="shared" si="50"/>
        <v>5309</v>
      </c>
      <c r="K60" s="230">
        <f t="shared" si="50"/>
        <v>10370</v>
      </c>
      <c r="L60" s="230">
        <f t="shared" si="50"/>
        <v>1414</v>
      </c>
      <c r="M60" s="230">
        <f t="shared" si="50"/>
        <v>842</v>
      </c>
      <c r="N60" s="230">
        <f t="shared" si="50"/>
        <v>816</v>
      </c>
      <c r="O60" s="230">
        <f t="shared" si="50"/>
        <v>1678</v>
      </c>
      <c r="P60" s="230">
        <f t="shared" si="50"/>
        <v>2564</v>
      </c>
      <c r="Q60" s="230">
        <f t="shared" si="50"/>
        <v>353</v>
      </c>
      <c r="R60" s="230">
        <f t="shared" si="50"/>
        <v>29570</v>
      </c>
      <c r="S60" s="230">
        <f t="shared" si="50"/>
        <v>232</v>
      </c>
      <c r="T60" s="231">
        <f>SUM(T57:T59)</f>
        <v>29802</v>
      </c>
      <c r="U60" s="337">
        <f>SUM(U57:U59)</f>
        <v>663032.1700000132</v>
      </c>
      <c r="V60" s="354">
        <f t="shared" ref="V60:AX60" si="51">SUM(V57:V59)</f>
        <v>2552.393332729418</v>
      </c>
      <c r="W60" s="233"/>
      <c r="X60" s="395"/>
      <c r="Y60" s="445">
        <f t="shared" ref="Y60" si="52">SUM(Y57:Y59)</f>
        <v>1964.8143560109525</v>
      </c>
      <c r="Z60" s="452">
        <f t="shared" si="51"/>
        <v>70.104371686977487</v>
      </c>
      <c r="AA60" s="453">
        <f t="shared" si="51"/>
        <v>56.078619976379784</v>
      </c>
      <c r="AB60" s="453">
        <f t="shared" si="51"/>
        <v>59.58505790403143</v>
      </c>
      <c r="AC60" s="453">
        <f t="shared" si="51"/>
        <v>66.597933759324249</v>
      </c>
      <c r="AD60" s="454">
        <f t="shared" si="51"/>
        <v>190606.64067662988</v>
      </c>
      <c r="AE60" s="455">
        <f t="shared" si="51"/>
        <v>2393.1438856214627</v>
      </c>
      <c r="AF60" s="455">
        <f t="shared" si="51"/>
        <v>176.60862931746053</v>
      </c>
      <c r="AG60" s="455">
        <f t="shared" si="51"/>
        <v>237.74253707732598</v>
      </c>
      <c r="AH60" s="455">
        <f t="shared" si="51"/>
        <v>236.76012989934668</v>
      </c>
      <c r="AI60" s="455">
        <f t="shared" si="51"/>
        <v>50.102766078287566</v>
      </c>
      <c r="AJ60" s="455">
        <f t="shared" si="51"/>
        <v>211.21754327120544</v>
      </c>
      <c r="AK60" s="453">
        <f t="shared" ref="AK60" si="53">SUM(AK57:AK59)</f>
        <v>23.577772272130549</v>
      </c>
      <c r="AL60" s="455">
        <f t="shared" si="51"/>
        <v>34.384251230195318</v>
      </c>
      <c r="AM60" s="456">
        <f t="shared" si="51"/>
        <v>1080.64789580611</v>
      </c>
      <c r="AN60" s="456">
        <f t="shared" ref="AN60:AW60" si="54">SUM(AN57:AN59)</f>
        <v>6189.1652214355108</v>
      </c>
      <c r="AO60" s="456">
        <f t="shared" si="54"/>
        <v>4126.1101476232416</v>
      </c>
      <c r="AP60" s="455">
        <f t="shared" si="54"/>
        <v>697.50909638392488</v>
      </c>
      <c r="AQ60" s="456">
        <f t="shared" si="54"/>
        <v>343.84251230196253</v>
      </c>
      <c r="AR60" s="456">
        <f t="shared" si="54"/>
        <v>726.98131172411252</v>
      </c>
      <c r="AS60" s="456">
        <f t="shared" si="54"/>
        <v>284.89808162159215</v>
      </c>
      <c r="AT60" s="456">
        <f t="shared" si="54"/>
        <v>2259.5365094128069</v>
      </c>
      <c r="AU60" s="456">
        <f t="shared" si="54"/>
        <v>4224.3508654239167</v>
      </c>
      <c r="AV60" s="456">
        <f t="shared" si="54"/>
        <v>10806.478958062236</v>
      </c>
      <c r="AW60" s="455">
        <f t="shared" si="54"/>
        <v>1571.8514848087293</v>
      </c>
      <c r="AX60" s="455">
        <f t="shared" si="51"/>
        <v>8.2522202952464738</v>
      </c>
    </row>
    <row r="61" spans="1:50" s="18" customFormat="1" x14ac:dyDescent="0.25">
      <c r="A61" s="24"/>
      <c r="C61" s="221" t="s">
        <v>52</v>
      </c>
      <c r="D61" s="126"/>
      <c r="E61" s="113"/>
      <c r="F61" s="155"/>
      <c r="G61" s="132"/>
      <c r="H61" s="241"/>
      <c r="I61" s="240"/>
      <c r="J61" s="240"/>
      <c r="K61" s="240"/>
      <c r="L61" s="240"/>
      <c r="M61" s="240"/>
      <c r="N61" s="240"/>
      <c r="O61" s="240"/>
      <c r="P61" s="240"/>
      <c r="Q61" s="240"/>
      <c r="R61" s="240"/>
      <c r="S61" s="240"/>
      <c r="T61" s="242"/>
      <c r="U61" s="338"/>
      <c r="V61" s="355"/>
      <c r="W61" s="172"/>
      <c r="X61" s="392"/>
      <c r="Y61" s="355"/>
      <c r="Z61" s="281"/>
      <c r="AA61" s="282"/>
      <c r="AB61" s="282"/>
      <c r="AC61" s="282"/>
      <c r="AD61" s="240"/>
      <c r="AE61" s="311"/>
      <c r="AF61" s="311"/>
      <c r="AG61" s="311"/>
      <c r="AH61" s="311"/>
      <c r="AI61" s="311"/>
      <c r="AJ61" s="311"/>
      <c r="AK61" s="282"/>
      <c r="AL61" s="311"/>
      <c r="AM61" s="355"/>
      <c r="AN61" s="355"/>
      <c r="AO61" s="355"/>
      <c r="AP61" s="311"/>
      <c r="AQ61" s="355"/>
      <c r="AR61" s="355"/>
      <c r="AS61" s="355"/>
      <c r="AT61" s="355"/>
      <c r="AU61" s="355"/>
      <c r="AV61" s="355"/>
      <c r="AW61" s="311"/>
      <c r="AX61" s="311"/>
    </row>
    <row r="62" spans="1:50" ht="25.5" x14ac:dyDescent="0.25">
      <c r="A62" s="24" t="str">
        <f>DB!B46</f>
        <v>EK09</v>
      </c>
      <c r="B62" s="7" t="str">
        <f>DB!B46</f>
        <v>EK09</v>
      </c>
      <c r="C62" s="67" t="s">
        <v>7</v>
      </c>
      <c r="D62" s="70" t="s">
        <v>118</v>
      </c>
      <c r="E62" s="122" t="s">
        <v>117</v>
      </c>
      <c r="F62" s="155" t="s">
        <v>128</v>
      </c>
      <c r="G62" s="130"/>
      <c r="H62" s="223">
        <f>DB!AI46</f>
        <v>6106</v>
      </c>
      <c r="I62" s="224">
        <f>DB!AJ46</f>
        <v>7753</v>
      </c>
      <c r="J62" s="224">
        <f>DB!AK46</f>
        <v>3892</v>
      </c>
      <c r="K62" s="224">
        <f>DB!AL46</f>
        <v>12711</v>
      </c>
      <c r="L62" s="224">
        <f>DB!AM46</f>
        <v>2838</v>
      </c>
      <c r="M62" s="224">
        <f>DB!AN46</f>
        <v>2874</v>
      </c>
      <c r="N62" s="224">
        <f>DB!AO46</f>
        <v>2209</v>
      </c>
      <c r="O62" s="224">
        <f>DB!AP46</f>
        <v>5551</v>
      </c>
      <c r="P62" s="224">
        <f>DB!AQ46</f>
        <v>4595</v>
      </c>
      <c r="Q62" s="224">
        <f>DB!AR46</f>
        <v>674</v>
      </c>
      <c r="R62" s="224">
        <f>SUM(H62:Q62)</f>
        <v>49203</v>
      </c>
      <c r="S62" s="224">
        <f>DB!AS46</f>
        <v>560</v>
      </c>
      <c r="T62" s="225">
        <f>DB!C46</f>
        <v>49763</v>
      </c>
      <c r="U62" s="335">
        <f>DB!E46</f>
        <v>271662.62000001897</v>
      </c>
      <c r="V62" s="352">
        <f>DB!F46*1000</f>
        <v>699.03017988977797</v>
      </c>
      <c r="W62" s="177">
        <f t="shared" ref="W62:W68" si="55">IF(T62=0,0,U62/T62)</f>
        <v>5.4591286698956853</v>
      </c>
      <c r="X62" s="457">
        <v>0.76979293544457972</v>
      </c>
      <c r="Y62" s="400">
        <f t="shared" ref="Y62:Y68" si="56">V62*X62</f>
        <v>538.1084941417048</v>
      </c>
      <c r="Z62" s="398">
        <f>DB!H46*$X62</f>
        <v>60.019793577343883</v>
      </c>
      <c r="AA62" s="402">
        <f>DB!I46*$X62</f>
        <v>47.055518164642528</v>
      </c>
      <c r="AB62" s="402">
        <f>DB!J46*$X62</f>
        <v>50.89678495359167</v>
      </c>
      <c r="AC62" s="402">
        <f>DB!K46*$X62</f>
        <v>56.658685137026431</v>
      </c>
      <c r="AD62" s="407">
        <f>DB!L46*$X62</f>
        <v>52201.905016689889</v>
      </c>
      <c r="AE62" s="401">
        <f>DB!M46*$X62</f>
        <v>655.41614586436344</v>
      </c>
      <c r="AF62" s="401">
        <f>DB!N46*$X62</f>
        <v>24.891153722255368</v>
      </c>
      <c r="AG62" s="401">
        <f>DB!O46*$X62</f>
        <v>65.111127791123778</v>
      </c>
      <c r="AH62" s="401">
        <f>DB!P46*$X62</f>
        <v>64.842073544060923</v>
      </c>
      <c r="AI62" s="401">
        <f>DB!Q46*$X62</f>
        <v>13.721766600612751</v>
      </c>
      <c r="AJ62" s="401">
        <f>DB!R46*$X62</f>
        <v>57.846663120260416</v>
      </c>
      <c r="AK62" s="402">
        <f>DB!S46*1000*$X62</f>
        <v>6.4573019297008454</v>
      </c>
      <c r="AL62" s="401">
        <f>DB!T46*$X62</f>
        <v>9.4168986474796696</v>
      </c>
      <c r="AM62" s="400">
        <f>DB!U46*1000*$X62</f>
        <v>295.95967177794847</v>
      </c>
      <c r="AN62" s="400">
        <f>DB!V46*1000*$X62</f>
        <v>1695.0417565462542</v>
      </c>
      <c r="AO62" s="400">
        <f>DB!W46*1000*$X62</f>
        <v>1130.0278376974695</v>
      </c>
      <c r="AP62" s="401">
        <f>DB!X46*1000*$X62</f>
        <v>191.02851542033508</v>
      </c>
      <c r="AQ62" s="400">
        <f>DB!Y46*1000*$X62</f>
        <v>94.168986474803617</v>
      </c>
      <c r="AR62" s="400">
        <f>DB!Z46*1000*$X62</f>
        <v>199.10014283246016</v>
      </c>
      <c r="AS62" s="400">
        <f>DB!AA46*1000*$X62</f>
        <v>78.025731650543506</v>
      </c>
      <c r="AT62" s="400">
        <f>DB!AB46*1000*$X62</f>
        <v>618.82476826278059</v>
      </c>
      <c r="AU62" s="400">
        <f>DB!AC46*1000*$X62</f>
        <v>1156.9332624049248</v>
      </c>
      <c r="AV62" s="400">
        <f>DB!AD46*1000*$X62</f>
        <v>2959.596717778546</v>
      </c>
      <c r="AW62" s="401">
        <f>DB!AE46*1000*$X62</f>
        <v>430.48679531328662</v>
      </c>
      <c r="AX62" s="401">
        <f>DB!AF46*$X62</f>
        <v>2.260055675394939</v>
      </c>
    </row>
    <row r="63" spans="1:50" ht="38.25" customHeight="1" x14ac:dyDescent="0.25">
      <c r="A63" s="24" t="str">
        <f>DB!B47</f>
        <v>EK10</v>
      </c>
      <c r="B63" s="7" t="str">
        <f>DB!B47</f>
        <v>EK10</v>
      </c>
      <c r="C63" s="83" t="s">
        <v>125</v>
      </c>
      <c r="D63" s="468" t="s">
        <v>160</v>
      </c>
      <c r="E63" s="468"/>
      <c r="F63" s="155" t="s">
        <v>128</v>
      </c>
      <c r="G63" s="130"/>
      <c r="H63" s="223">
        <f>DB!AI47</f>
        <v>9910</v>
      </c>
      <c r="I63" s="224">
        <f>DB!AJ47</f>
        <v>20718</v>
      </c>
      <c r="J63" s="224">
        <f>DB!AK47</f>
        <v>10951</v>
      </c>
      <c r="K63" s="224">
        <f>DB!AL47</f>
        <v>28909</v>
      </c>
      <c r="L63" s="224">
        <f>DB!AM47</f>
        <v>2858</v>
      </c>
      <c r="M63" s="224">
        <f>DB!AN47</f>
        <v>2638</v>
      </c>
      <c r="N63" s="224">
        <f>DB!AO47</f>
        <v>1963</v>
      </c>
      <c r="O63" s="224">
        <f>DB!AP47</f>
        <v>2629</v>
      </c>
      <c r="P63" s="224">
        <f>DB!AQ47</f>
        <v>2061</v>
      </c>
      <c r="Q63" s="224">
        <f>DB!AR47</f>
        <v>230</v>
      </c>
      <c r="R63" s="224">
        <f t="shared" ref="R63:R68" si="57">SUM(H63:Q63)</f>
        <v>82867</v>
      </c>
      <c r="S63" s="224">
        <f>DB!AS47</f>
        <v>675</v>
      </c>
      <c r="T63" s="225">
        <f>DB!C47</f>
        <v>83542</v>
      </c>
      <c r="U63" s="335">
        <f>DB!E47</f>
        <v>519800.14000003698</v>
      </c>
      <c r="V63" s="352">
        <f>DB!F47*1000</f>
        <v>1501.87272086967</v>
      </c>
      <c r="W63" s="177">
        <f t="shared" si="55"/>
        <v>6.2220217375695697</v>
      </c>
      <c r="X63" s="457">
        <v>0.76979293544457972</v>
      </c>
      <c r="Y63" s="400">
        <f t="shared" si="56"/>
        <v>1156.1310104624013</v>
      </c>
      <c r="Z63" s="398">
        <f>DB!H47*$X63</f>
        <v>103.1624593951358</v>
      </c>
      <c r="AA63" s="402">
        <f>DB!I47*$X63</f>
        <v>80.466718328193096</v>
      </c>
      <c r="AB63" s="402">
        <f>DB!J47*$X63</f>
        <v>86.656465891919865</v>
      </c>
      <c r="AC63" s="402">
        <f>DB!K47*$X63</f>
        <v>98.004336425417776</v>
      </c>
      <c r="AD63" s="407">
        <f>DB!L47*$X63</f>
        <v>112156.26932494085</v>
      </c>
      <c r="AE63" s="401">
        <f>DB!M47*$X63</f>
        <v>1408.1675707428058</v>
      </c>
      <c r="AF63" s="401">
        <f>DB!N47*$X63</f>
        <v>70.031854789149961</v>
      </c>
      <c r="AG63" s="401">
        <f>DB!O47*$X63</f>
        <v>139.89185226591817</v>
      </c>
      <c r="AH63" s="401">
        <f>DB!P47*$X63</f>
        <v>139.31378676076227</v>
      </c>
      <c r="AI63" s="401">
        <f>DB!Q47*$X63</f>
        <v>29.481340766785159</v>
      </c>
      <c r="AJ63" s="401">
        <f>DB!R47*$X63</f>
        <v>124.28408362467077</v>
      </c>
      <c r="AK63" s="402">
        <f>DB!S47*1000*$X63</f>
        <v>13.873572125548169</v>
      </c>
      <c r="AL63" s="401">
        <f>DB!T47*$X63</f>
        <v>20.232292683085458</v>
      </c>
      <c r="AM63" s="400">
        <f>DB!U47*1000*$X63</f>
        <v>635.87205575389612</v>
      </c>
      <c r="AN63" s="400">
        <f>DB!V47*1000*$X63</f>
        <v>3641.8126829556704</v>
      </c>
      <c r="AO63" s="400">
        <f>DB!W47*1000*$X63</f>
        <v>2427.875121969128</v>
      </c>
      <c r="AP63" s="401">
        <f>DB!X47*1000*$X63</f>
        <v>410.42650871401861</v>
      </c>
      <c r="AQ63" s="400">
        <f>DB!Y47*1000*$X63</f>
        <v>202.32292683090691</v>
      </c>
      <c r="AR63" s="400">
        <f>DB!Z47*1000*$X63</f>
        <v>427.76847387108154</v>
      </c>
      <c r="AS63" s="400">
        <f>DB!AA47*1000*$X63</f>
        <v>167.6389965169472</v>
      </c>
      <c r="AT63" s="400">
        <f>DB!AB47*1000*$X63</f>
        <v>1329.550662032754</v>
      </c>
      <c r="AU63" s="400">
        <f>DB!AC47*1000*$X63</f>
        <v>2485.6816724956707</v>
      </c>
      <c r="AV63" s="400">
        <f>DB!AD47*1000*$X63</f>
        <v>6358.7205575432799</v>
      </c>
      <c r="AW63" s="401">
        <f>DB!AE47*1000*$X63</f>
        <v>924.90480836962388</v>
      </c>
      <c r="AX63" s="401">
        <f>DB!AF47*$X63</f>
        <v>4.8557502439382478</v>
      </c>
    </row>
    <row r="64" spans="1:50" x14ac:dyDescent="0.25">
      <c r="A64" s="24" t="str">
        <f>DB!B48</f>
        <v>EK11</v>
      </c>
      <c r="B64" s="7" t="str">
        <f>DB!B48</f>
        <v>EK11</v>
      </c>
      <c r="C64" s="67" t="s">
        <v>9</v>
      </c>
      <c r="D64" s="126" t="s">
        <v>29</v>
      </c>
      <c r="E64" s="113"/>
      <c r="F64" s="155" t="s">
        <v>128</v>
      </c>
      <c r="G64" s="130"/>
      <c r="H64" s="223">
        <f>DB!AI48</f>
        <v>480</v>
      </c>
      <c r="I64" s="224">
        <f>DB!AJ48</f>
        <v>1714</v>
      </c>
      <c r="J64" s="224">
        <f>DB!AK48</f>
        <v>654</v>
      </c>
      <c r="K64" s="224">
        <f>DB!AL48</f>
        <v>2554</v>
      </c>
      <c r="L64" s="224">
        <f>DB!AM48</f>
        <v>474</v>
      </c>
      <c r="M64" s="224">
        <f>DB!AN48</f>
        <v>962</v>
      </c>
      <c r="N64" s="224">
        <f>DB!AO48</f>
        <v>1222</v>
      </c>
      <c r="O64" s="224">
        <f>DB!AP48</f>
        <v>2622</v>
      </c>
      <c r="P64" s="224">
        <f>DB!AQ48</f>
        <v>2882</v>
      </c>
      <c r="Q64" s="224">
        <f>DB!AR48</f>
        <v>378</v>
      </c>
      <c r="R64" s="224">
        <f t="shared" si="57"/>
        <v>13942</v>
      </c>
      <c r="S64" s="224">
        <f>DB!AS48</f>
        <v>57</v>
      </c>
      <c r="T64" s="225">
        <f>DB!C48</f>
        <v>13999</v>
      </c>
      <c r="U64" s="335">
        <f>DB!E48</f>
        <v>87561.440000000293</v>
      </c>
      <c r="V64" s="352">
        <f>DB!F48*1000</f>
        <v>203.72807541953199</v>
      </c>
      <c r="W64" s="177">
        <f t="shared" si="55"/>
        <v>6.2548353453818342</v>
      </c>
      <c r="X64" s="457">
        <v>0.76979293544457972</v>
      </c>
      <c r="Y64" s="400">
        <f t="shared" si="56"/>
        <v>156.82843320967626</v>
      </c>
      <c r="Z64" s="398">
        <f>DB!H48*$X64</f>
        <v>1.8192098252325208</v>
      </c>
      <c r="AA64" s="402">
        <f>DB!I48*$X64</f>
        <v>1.3993921732557337</v>
      </c>
      <c r="AB64" s="402">
        <f>DB!J48*$X64</f>
        <v>1.5393313905813832</v>
      </c>
      <c r="AC64" s="402">
        <f>DB!K48*$X64</f>
        <v>1.6792706079069175</v>
      </c>
      <c r="AD64" s="407">
        <f>DB!L48*$X64</f>
        <v>15213.926305674468</v>
      </c>
      <c r="AE64" s="401">
        <f>DB!M48*$X64</f>
        <v>191.01703164941574</v>
      </c>
      <c r="AF64" s="401">
        <f>DB!N48*$X64</f>
        <v>20.208615200960942</v>
      </c>
      <c r="AG64" s="401">
        <f>DB!O48*$X64</f>
        <v>18.976240418374005</v>
      </c>
      <c r="AH64" s="401">
        <f>DB!P48*$X64</f>
        <v>18.897826201768371</v>
      </c>
      <c r="AI64" s="401">
        <f>DB!Q48*$X64</f>
        <v>3.9991250468475097</v>
      </c>
      <c r="AJ64" s="401">
        <f>DB!R48*$X64</f>
        <v>16.859056570042593</v>
      </c>
      <c r="AK64" s="402">
        <f>DB!S48*1000*$X64</f>
        <v>1.8819411985163894</v>
      </c>
      <c r="AL64" s="401">
        <f>DB!T48*$X64</f>
        <v>2.7444975811698349</v>
      </c>
      <c r="AM64" s="400">
        <f>DB!U48*1000*$X64</f>
        <v>86.255638265332266</v>
      </c>
      <c r="AN64" s="400">
        <f>DB!V48*1000*$X64</f>
        <v>494.00956461050811</v>
      </c>
      <c r="AO64" s="400">
        <f>DB!W48*1000*$X64</f>
        <v>329.33970974037157</v>
      </c>
      <c r="AP64" s="401">
        <f>DB!X48*1000*$X64</f>
        <v>55.674093789448037</v>
      </c>
      <c r="AQ64" s="400">
        <f>DB!Y48*1000*$X64</f>
        <v>27.444975811697347</v>
      </c>
      <c r="AR64" s="400">
        <f>DB!Z48*1000*$X64</f>
        <v>58.026520287588738</v>
      </c>
      <c r="AS64" s="400">
        <f>DB!AA48*1000*$X64</f>
        <v>22.740122815409727</v>
      </c>
      <c r="AT64" s="400">
        <f>DB!AB48*1000*$X64</f>
        <v>180.35269819117096</v>
      </c>
      <c r="AU64" s="400">
        <f>DB!AC48*1000*$X64</f>
        <v>337.18113140084648</v>
      </c>
      <c r="AV64" s="400">
        <f>DB!AD48*1000*$X64</f>
        <v>862.55638265334562</v>
      </c>
      <c r="AW64" s="401">
        <f>DB!AE48*1000*$X64</f>
        <v>125.46274656776902</v>
      </c>
      <c r="AX64" s="401">
        <f>DB!AF48*$X64</f>
        <v>0.65867941948074238</v>
      </c>
    </row>
    <row r="65" spans="1:50" x14ac:dyDescent="0.25">
      <c r="A65" s="24" t="str">
        <f>DB!B49</f>
        <v>EK12</v>
      </c>
      <c r="B65" s="7" t="str">
        <f>DB!B49</f>
        <v>EK12</v>
      </c>
      <c r="C65" s="67" t="s">
        <v>8</v>
      </c>
      <c r="D65" s="126" t="s">
        <v>31</v>
      </c>
      <c r="E65" s="113"/>
      <c r="F65" s="155" t="s">
        <v>128</v>
      </c>
      <c r="G65" s="130"/>
      <c r="H65" s="223">
        <f>DB!AI49</f>
        <v>12</v>
      </c>
      <c r="I65" s="224">
        <f>DB!AJ49</f>
        <v>57</v>
      </c>
      <c r="J65" s="224">
        <f>DB!AK49</f>
        <v>29</v>
      </c>
      <c r="K65" s="224">
        <f>DB!AL49</f>
        <v>52</v>
      </c>
      <c r="L65" s="224">
        <f>DB!AM49</f>
        <v>10</v>
      </c>
      <c r="M65" s="224">
        <f>DB!AN49</f>
        <v>7</v>
      </c>
      <c r="N65" s="224">
        <f>DB!AO49</f>
        <v>10</v>
      </c>
      <c r="O65" s="224">
        <f>DB!AP49</f>
        <v>15</v>
      </c>
      <c r="P65" s="224">
        <f>DB!AQ49</f>
        <v>8</v>
      </c>
      <c r="Q65" s="224">
        <f>DB!AR49</f>
        <v>0</v>
      </c>
      <c r="R65" s="224">
        <f t="shared" si="57"/>
        <v>200</v>
      </c>
      <c r="S65" s="224">
        <f>DB!AS49</f>
        <v>9</v>
      </c>
      <c r="T65" s="225">
        <f>DB!C49</f>
        <v>209</v>
      </c>
      <c r="U65" s="335">
        <f>DB!E49</f>
        <v>1472.37</v>
      </c>
      <c r="V65" s="352">
        <f>DB!F49*1000</f>
        <v>2.03872946645963</v>
      </c>
      <c r="W65" s="177">
        <f t="shared" si="55"/>
        <v>7.0448325358851669</v>
      </c>
      <c r="X65" s="457">
        <v>0.76979293544457972</v>
      </c>
      <c r="Y65" s="400">
        <f t="shared" si="56"/>
        <v>1.5693995405633205</v>
      </c>
      <c r="Z65" s="398">
        <f>DB!H49*$X65</f>
        <v>1.8205034670534435E-2</v>
      </c>
      <c r="AA65" s="402">
        <f>DB!I49*$X65</f>
        <v>1.4003872823488051E-2</v>
      </c>
      <c r="AB65" s="402">
        <f>DB!J49*$X65</f>
        <v>1.540426010583687E-2</v>
      </c>
      <c r="AC65" s="402">
        <f>DB!K49*$X65</f>
        <v>1.6804647388185691E-2</v>
      </c>
      <c r="AD65" s="407">
        <f>DB!L49*$X65</f>
        <v>152.24744943004717</v>
      </c>
      <c r="AE65" s="401">
        <f>DB!M49*$X65</f>
        <v>1.9115286404061247</v>
      </c>
      <c r="AF65" s="401">
        <f>DB!N49*$X65</f>
        <v>0.20222985566272308</v>
      </c>
      <c r="AG65" s="401">
        <f>DB!O49*$X65</f>
        <v>0.18989734440816161</v>
      </c>
      <c r="AH65" s="401">
        <f>DB!P49*$X65</f>
        <v>0.1891126446378798</v>
      </c>
      <c r="AI65" s="401">
        <f>DB!Q49*$X65</f>
        <v>4.001968828436462E-2</v>
      </c>
      <c r="AJ65" s="401">
        <f>DB!R49*$X65</f>
        <v>0.16871045061055676</v>
      </c>
      <c r="AK65" s="402">
        <f>DB!S49*1000*$X65</f>
        <v>1.8832794486759799E-2</v>
      </c>
      <c r="AL65" s="401">
        <f>DB!T49*$X65</f>
        <v>2.7464491959858089E-2</v>
      </c>
      <c r="AM65" s="400">
        <f>DB!U49*1000*$X65</f>
        <v>0.8631697473098211</v>
      </c>
      <c r="AN65" s="400">
        <f>DB!V49*1000*$X65</f>
        <v>4.9436085527744478</v>
      </c>
      <c r="AO65" s="400">
        <f>DB!W49*1000*$X65</f>
        <v>3.2957390351829625</v>
      </c>
      <c r="AP65" s="401">
        <f>DB!X49*1000*$X65</f>
        <v>0.55713683689997751</v>
      </c>
      <c r="AQ65" s="400">
        <f>DB!Y49*1000*$X65</f>
        <v>0.27464491959858084</v>
      </c>
      <c r="AR65" s="400">
        <f>DB!Z49*1000*$X65</f>
        <v>0.58067783000842921</v>
      </c>
      <c r="AS65" s="400">
        <f>DB!AA49*1000*$X65</f>
        <v>0.22756293338168121</v>
      </c>
      <c r="AT65" s="400">
        <f>DB!AB49*1000*$X65</f>
        <v>1.8048094716478151</v>
      </c>
      <c r="AU65" s="400">
        <f>DB!AC49*1000*$X65</f>
        <v>3.3742090122111352</v>
      </c>
      <c r="AV65" s="400">
        <f>DB!AD49*1000*$X65</f>
        <v>8.6316974730982885</v>
      </c>
      <c r="AW65" s="401">
        <f>DB!AE49*1000*$X65</f>
        <v>1.2555196324506532</v>
      </c>
      <c r="AX65" s="401">
        <f>DB!AF49*$X65</f>
        <v>6.5914780703659253E-3</v>
      </c>
    </row>
    <row r="66" spans="1:50" x14ac:dyDescent="0.25">
      <c r="A66" s="24" t="str">
        <f>DB!B50</f>
        <v>EK13</v>
      </c>
      <c r="B66" s="7" t="str">
        <f>DB!B50</f>
        <v>EK13</v>
      </c>
      <c r="C66" s="67" t="s">
        <v>15</v>
      </c>
      <c r="D66" s="126" t="s">
        <v>32</v>
      </c>
      <c r="E66" s="113"/>
      <c r="F66" s="155" t="s">
        <v>128</v>
      </c>
      <c r="G66" s="130"/>
      <c r="H66" s="223">
        <f>DB!AI50</f>
        <v>215</v>
      </c>
      <c r="I66" s="224">
        <f>DB!AJ50</f>
        <v>1939</v>
      </c>
      <c r="J66" s="224">
        <f>DB!AK50</f>
        <v>1378</v>
      </c>
      <c r="K66" s="224">
        <f>DB!AL50</f>
        <v>3284</v>
      </c>
      <c r="L66" s="224">
        <f>DB!AM50</f>
        <v>1059</v>
      </c>
      <c r="M66" s="224">
        <f>DB!AN50</f>
        <v>678</v>
      </c>
      <c r="N66" s="224">
        <f>DB!AO50</f>
        <v>495</v>
      </c>
      <c r="O66" s="224">
        <f>DB!AP50</f>
        <v>470</v>
      </c>
      <c r="P66" s="224">
        <f>DB!AQ50</f>
        <v>440</v>
      </c>
      <c r="Q66" s="224">
        <f>DB!AR50</f>
        <v>65</v>
      </c>
      <c r="R66" s="224">
        <f t="shared" si="57"/>
        <v>10023</v>
      </c>
      <c r="S66" s="224">
        <f>DB!AS50</f>
        <v>83</v>
      </c>
      <c r="T66" s="225">
        <f>DB!C50</f>
        <v>10106</v>
      </c>
      <c r="U66" s="335">
        <f>DB!E50</f>
        <v>64348.190000000403</v>
      </c>
      <c r="V66" s="352">
        <f>DB!F50*1000</f>
        <v>26.987630885996602</v>
      </c>
      <c r="W66" s="177">
        <f t="shared" si="55"/>
        <v>6.3673253512765093</v>
      </c>
      <c r="X66" s="457">
        <v>0.76979293544457972</v>
      </c>
      <c r="Y66" s="400">
        <f t="shared" si="56"/>
        <v>20.774887600426126</v>
      </c>
      <c r="Z66" s="398">
        <f>DB!H50*$X66</f>
        <v>0.53759016836801654</v>
      </c>
      <c r="AA66" s="402">
        <f>DB!I50*$X66</f>
        <v>0.40782702427916567</v>
      </c>
      <c r="AB66" s="402">
        <f>DB!J50*$X66</f>
        <v>0.44490220830456784</v>
      </c>
      <c r="AC66" s="402">
        <f>DB!K50*$X66</f>
        <v>0.50051498434260056</v>
      </c>
      <c r="AD66" s="407">
        <f>DB!L50*$X66</f>
        <v>2015.371846117346</v>
      </c>
      <c r="AE66" s="401">
        <f>DB!M50*$X66</f>
        <v>25.303813097322362</v>
      </c>
      <c r="AF66" s="401">
        <f>DB!N50*$X66</f>
        <v>2.0821209984942297</v>
      </c>
      <c r="AG66" s="401">
        <f>DB!O50*$X66</f>
        <v>2.5137613996517625</v>
      </c>
      <c r="AH66" s="401">
        <f>DB!P50*$X66</f>
        <v>2.5033739558515791</v>
      </c>
      <c r="AI66" s="401">
        <f>DB!Q50*$X66</f>
        <v>0.52975963381090596</v>
      </c>
      <c r="AJ66" s="401">
        <f>DB!R50*$X66</f>
        <v>2.2333004170460131</v>
      </c>
      <c r="AK66" s="402">
        <f>DB!S50*1000*$X66</f>
        <v>0.249298651205138</v>
      </c>
      <c r="AL66" s="401">
        <f>DB!T50*$X66</f>
        <v>0.36356053300748842</v>
      </c>
      <c r="AM66" s="400">
        <f>DB!U50*1000*$X66</f>
        <v>11.42618818023581</v>
      </c>
      <c r="AN66" s="400">
        <f>DB!V50*1000*$X66</f>
        <v>65.440895941349694</v>
      </c>
      <c r="AO66" s="400">
        <f>DB!W50*1000*$X66</f>
        <v>43.627263960904976</v>
      </c>
      <c r="AP66" s="401">
        <f>DB!X50*1000*$X66</f>
        <v>7.3750850981520113</v>
      </c>
      <c r="AQ66" s="400">
        <f>DB!Y50*1000*$X66</f>
        <v>3.6356053300748994</v>
      </c>
      <c r="AR66" s="400">
        <f>DB!Z50*1000*$X66</f>
        <v>7.6867084121589349</v>
      </c>
      <c r="AS66" s="400">
        <f>DB!AA50*1000*$X66</f>
        <v>3.0123587020621603</v>
      </c>
      <c r="AT66" s="400">
        <f>DB!AB50*1000*$X66</f>
        <v>23.891120740492362</v>
      </c>
      <c r="AU66" s="400">
        <f>DB!AC50*1000*$X66</f>
        <v>44.666008340919106</v>
      </c>
      <c r="AV66" s="400">
        <f>DB!AD50*1000*$X66</f>
        <v>114.26188180235964</v>
      </c>
      <c r="AW66" s="401">
        <f>DB!AE50*1000*$X66</f>
        <v>16.61991008034315</v>
      </c>
      <c r="AX66" s="401">
        <f>DB!AF50*$X66</f>
        <v>8.725452792180996E-2</v>
      </c>
    </row>
    <row r="67" spans="1:50" x14ac:dyDescent="0.25">
      <c r="A67" s="24" t="str">
        <f>DB!B51</f>
        <v>EK14</v>
      </c>
      <c r="B67" s="7" t="str">
        <f>DB!B51</f>
        <v>EK14</v>
      </c>
      <c r="C67" s="67" t="s">
        <v>16</v>
      </c>
      <c r="D67" s="126" t="s">
        <v>33</v>
      </c>
      <c r="E67" s="113"/>
      <c r="F67" s="155" t="s">
        <v>128</v>
      </c>
      <c r="G67" s="130"/>
      <c r="H67" s="223">
        <f>DB!AI51</f>
        <v>2492</v>
      </c>
      <c r="I67" s="224">
        <f>DB!AJ51</f>
        <v>8560</v>
      </c>
      <c r="J67" s="224">
        <f>DB!AK51</f>
        <v>5002</v>
      </c>
      <c r="K67" s="224">
        <f>DB!AL51</f>
        <v>12700</v>
      </c>
      <c r="L67" s="224">
        <f>DB!AM51</f>
        <v>3302</v>
      </c>
      <c r="M67" s="224">
        <f>DB!AN51</f>
        <v>3066</v>
      </c>
      <c r="N67" s="224">
        <f>DB!AO51</f>
        <v>2663</v>
      </c>
      <c r="O67" s="224">
        <f>DB!AP51</f>
        <v>2887</v>
      </c>
      <c r="P67" s="224">
        <f>DB!AQ51</f>
        <v>2189</v>
      </c>
      <c r="Q67" s="224">
        <f>DB!AR51</f>
        <v>292</v>
      </c>
      <c r="R67" s="224">
        <f t="shared" si="57"/>
        <v>43153</v>
      </c>
      <c r="S67" s="224">
        <f>DB!AS51</f>
        <v>316</v>
      </c>
      <c r="T67" s="225">
        <f>DB!C51</f>
        <v>43469</v>
      </c>
      <c r="U67" s="335">
        <f>DB!E51</f>
        <v>212529.63999996099</v>
      </c>
      <c r="V67" s="352">
        <f>DB!F51*1000</f>
        <v>120.49540929043</v>
      </c>
      <c r="W67" s="177">
        <f t="shared" si="55"/>
        <v>4.8892231245246265</v>
      </c>
      <c r="X67" s="457">
        <v>0.76979293544457972</v>
      </c>
      <c r="Y67" s="400">
        <f t="shared" si="56"/>
        <v>92.756514825276199</v>
      </c>
      <c r="Z67" s="398">
        <f>DB!H51*$X67</f>
        <v>0.91044086859271933</v>
      </c>
      <c r="AA67" s="402">
        <f>DB!I51*$X67</f>
        <v>0.74490616521215247</v>
      </c>
      <c r="AB67" s="402">
        <f>DB!J51*$X67</f>
        <v>0.82767351690223001</v>
      </c>
      <c r="AC67" s="402">
        <f>DB!K51*$X67</f>
        <v>0.91044086859271933</v>
      </c>
      <c r="AD67" s="407">
        <f>DB!L51*$X67</f>
        <v>8998.3095031991852</v>
      </c>
      <c r="AE67" s="401">
        <f>DB!M51*$X67</f>
        <v>112.97743505712579</v>
      </c>
      <c r="AF67" s="401">
        <f>DB!N51*$X67</f>
        <v>13.280476683429127</v>
      </c>
      <c r="AG67" s="401">
        <f>DB!O51*$X67</f>
        <v>11.223538293858473</v>
      </c>
      <c r="AH67" s="401">
        <f>DB!P51*$X67</f>
        <v>11.177160036440073</v>
      </c>
      <c r="AI67" s="401">
        <f>DB!Q51*$X67</f>
        <v>2.3652911280440541</v>
      </c>
      <c r="AJ67" s="401">
        <f>DB!R51*$X67</f>
        <v>9.9713253437176324</v>
      </c>
      <c r="AK67" s="402">
        <f>DB!S51*1000*$X67</f>
        <v>1.1130781779033374</v>
      </c>
      <c r="AL67" s="401">
        <f>DB!T51*$X67</f>
        <v>1.6232390094419598</v>
      </c>
      <c r="AM67" s="400">
        <f>DB!U51*1000*$X67</f>
        <v>51.016083153898606</v>
      </c>
      <c r="AN67" s="400">
        <f>DB!V51*1000*$X67</f>
        <v>292.18302169953489</v>
      </c>
      <c r="AO67" s="400">
        <f>DB!W51*1000*$X67</f>
        <v>194.78868113304151</v>
      </c>
      <c r="AP67" s="401">
        <f>DB!X51*1000*$X67</f>
        <v>32.928562762966315</v>
      </c>
      <c r="AQ67" s="400">
        <f>DB!Y51*1000*$X67</f>
        <v>16.232390094422296</v>
      </c>
      <c r="AR67" s="400">
        <f>DB!Z51*1000*$X67</f>
        <v>34.31991048535874</v>
      </c>
      <c r="AS67" s="400">
        <f>DB!AA51*1000*$X67</f>
        <v>13.449694649669475</v>
      </c>
      <c r="AT67" s="400">
        <f>DB!AB51*1000*$X67</f>
        <v>106.66999204904722</v>
      </c>
      <c r="AU67" s="400">
        <f>DB!AC51*1000*$X67</f>
        <v>199.42650687429955</v>
      </c>
      <c r="AV67" s="400">
        <f>DB!AD51*1000*$X67</f>
        <v>510.16083153906368</v>
      </c>
      <c r="AW67" s="401">
        <f>DB!AE51*1000*$X67</f>
        <v>74.205211860190161</v>
      </c>
      <c r="AX67" s="401">
        <f>DB!AF51*$X67</f>
        <v>0.38957736226608303</v>
      </c>
    </row>
    <row r="68" spans="1:50" ht="13.5" thickBot="1" x14ac:dyDescent="0.3">
      <c r="A68" s="24" t="str">
        <f>DB!B52</f>
        <v>EK15</v>
      </c>
      <c r="B68" s="7" t="str">
        <f>DB!B52</f>
        <v>EK15</v>
      </c>
      <c r="C68" s="210" t="s">
        <v>70</v>
      </c>
      <c r="D68" s="41" t="s">
        <v>70</v>
      </c>
      <c r="E68" s="98"/>
      <c r="F68" s="156" t="s">
        <v>129</v>
      </c>
      <c r="G68" s="131"/>
      <c r="H68" s="226">
        <f>DB!AI52</f>
        <v>764</v>
      </c>
      <c r="I68" s="227">
        <f>DB!AJ52</f>
        <v>1930</v>
      </c>
      <c r="J68" s="227">
        <f>DB!AK52</f>
        <v>1210</v>
      </c>
      <c r="K68" s="227">
        <f>DB!AL52</f>
        <v>2456</v>
      </c>
      <c r="L68" s="227">
        <f>DB!AM52</f>
        <v>247</v>
      </c>
      <c r="M68" s="227">
        <f>DB!AN52</f>
        <v>204</v>
      </c>
      <c r="N68" s="227">
        <f>DB!AO52</f>
        <v>169</v>
      </c>
      <c r="O68" s="227">
        <f>DB!AP52</f>
        <v>270</v>
      </c>
      <c r="P68" s="227">
        <f>DB!AQ52</f>
        <v>164</v>
      </c>
      <c r="Q68" s="227">
        <f>DB!AR52</f>
        <v>39</v>
      </c>
      <c r="R68" s="227">
        <f t="shared" si="57"/>
        <v>7453</v>
      </c>
      <c r="S68" s="227">
        <f>DB!AS52</f>
        <v>106</v>
      </c>
      <c r="T68" s="228">
        <f>DB!C52</f>
        <v>7559</v>
      </c>
      <c r="U68" s="336">
        <f>DB!E52</f>
        <v>52215.790000000197</v>
      </c>
      <c r="V68" s="353">
        <f>DB!F52*1000</f>
        <v>65.791895399998097</v>
      </c>
      <c r="W68" s="204">
        <f t="shared" si="55"/>
        <v>6.9077642545310489</v>
      </c>
      <c r="X68" s="458">
        <v>0.76979293544457972</v>
      </c>
      <c r="Y68" s="411">
        <f t="shared" si="56"/>
        <v>50.646136288427279</v>
      </c>
      <c r="Z68" s="399">
        <f>DB!H52*$X68</f>
        <v>0.58749518094575803</v>
      </c>
      <c r="AA68" s="408">
        <f>DB!I52*$X68</f>
        <v>0.45191936995827359</v>
      </c>
      <c r="AB68" s="408">
        <f>DB!J52*$X68</f>
        <v>0.49711130695412448</v>
      </c>
      <c r="AC68" s="408">
        <f>DB!K52*$X68</f>
        <v>0.54230324394990626</v>
      </c>
      <c r="AD68" s="409">
        <f>DB!L52*$X68</f>
        <v>4913.1816813403411</v>
      </c>
      <c r="AE68" s="410">
        <f>DB!M52*$X68</f>
        <v>61.686993999305599</v>
      </c>
      <c r="AF68" s="410">
        <f>DB!N52*$X68</f>
        <v>6.5261653051122499</v>
      </c>
      <c r="AG68" s="410">
        <f>DB!O52*$X68</f>
        <v>6.1281824908997926</v>
      </c>
      <c r="AH68" s="410">
        <f>DB!P52*$X68</f>
        <v>6.1028594227554631</v>
      </c>
      <c r="AI68" s="410">
        <f>DB!Q52*$X68</f>
        <v>1.2914764753548944</v>
      </c>
      <c r="AJ68" s="410">
        <f>DB!R52*$X68</f>
        <v>5.4444596510061443</v>
      </c>
      <c r="AK68" s="408">
        <f>DB!S52*1000*$X68</f>
        <v>0.6077536354611125</v>
      </c>
      <c r="AL68" s="410">
        <f>DB!T52*$X68</f>
        <v>0.8863073850474722</v>
      </c>
      <c r="AM68" s="411">
        <f>DB!U52*1000*$X68</f>
        <v>27.855374958636428</v>
      </c>
      <c r="AN68" s="411">
        <f>DB!V52*1000*$X68</f>
        <v>159.5353293085513</v>
      </c>
      <c r="AO68" s="411">
        <f>DB!W52*1000*$X68</f>
        <v>106.35688620570188</v>
      </c>
      <c r="AP68" s="410">
        <f>DB!X52*1000*$X68</f>
        <v>17.979378382392436</v>
      </c>
      <c r="AQ68" s="411">
        <f>DB!Y52*1000*$X68</f>
        <v>8.8630738504750308</v>
      </c>
      <c r="AR68" s="411">
        <f>DB!Z52*1000*$X68</f>
        <v>18.739070426718712</v>
      </c>
      <c r="AS68" s="411">
        <f>DB!AA52*1000*$X68</f>
        <v>7.3436897618221364</v>
      </c>
      <c r="AT68" s="411">
        <f>DB!AB52*1000*$X68</f>
        <v>58.243056731694672</v>
      </c>
      <c r="AU68" s="411">
        <f>DB!AC52*1000*$X68</f>
        <v>108.88919302011641</v>
      </c>
      <c r="AV68" s="411">
        <f>DB!AD52*1000*$X68</f>
        <v>278.55374958636804</v>
      </c>
      <c r="AW68" s="410">
        <f>DB!AE52*1000*$X68</f>
        <v>40.51690903074261</v>
      </c>
      <c r="AX68" s="410">
        <f>DB!AF52*$X68</f>
        <v>0.21271377241140302</v>
      </c>
    </row>
    <row r="69" spans="1:50" s="1" customFormat="1" ht="15" customHeight="1" x14ac:dyDescent="0.25">
      <c r="C69" s="44" t="s">
        <v>103</v>
      </c>
      <c r="D69" s="44"/>
      <c r="E69" s="96"/>
      <c r="F69" s="157"/>
      <c r="G69" s="129"/>
      <c r="H69" s="229">
        <f t="shared" ref="H69:S69" si="58">SUM(H62:H68)</f>
        <v>19979</v>
      </c>
      <c r="I69" s="230">
        <f t="shared" si="58"/>
        <v>42671</v>
      </c>
      <c r="J69" s="230">
        <f t="shared" si="58"/>
        <v>23116</v>
      </c>
      <c r="K69" s="230">
        <f t="shared" si="58"/>
        <v>62666</v>
      </c>
      <c r="L69" s="230">
        <f t="shared" si="58"/>
        <v>10788</v>
      </c>
      <c r="M69" s="230">
        <f t="shared" si="58"/>
        <v>10429</v>
      </c>
      <c r="N69" s="230">
        <f t="shared" si="58"/>
        <v>8731</v>
      </c>
      <c r="O69" s="230">
        <f t="shared" si="58"/>
        <v>14444</v>
      </c>
      <c r="P69" s="230">
        <f t="shared" si="58"/>
        <v>12339</v>
      </c>
      <c r="Q69" s="230">
        <f t="shared" si="58"/>
        <v>1678</v>
      </c>
      <c r="R69" s="230">
        <f t="shared" si="58"/>
        <v>206841</v>
      </c>
      <c r="S69" s="230">
        <f t="shared" si="58"/>
        <v>1806</v>
      </c>
      <c r="T69" s="231">
        <f>SUM(T62:T68)</f>
        <v>208647</v>
      </c>
      <c r="U69" s="337">
        <f>SUM(U62:U68)</f>
        <v>1209590.1900000179</v>
      </c>
      <c r="V69" s="354">
        <f t="shared" ref="V69:AX69" si="59">SUM(V62:V68)</f>
        <v>2619.9446412218645</v>
      </c>
      <c r="W69" s="239"/>
      <c r="X69" s="395"/>
      <c r="Y69" s="445">
        <f t="shared" ref="Y69" si="60">SUM(Y62:Y68)</f>
        <v>2016.8148760684751</v>
      </c>
      <c r="Z69" s="447">
        <f t="shared" si="59"/>
        <v>167.05519405028923</v>
      </c>
      <c r="AA69" s="448">
        <f t="shared" si="59"/>
        <v>130.54028509836439</v>
      </c>
      <c r="AB69" s="448">
        <f t="shared" si="59"/>
        <v>140.87767352835968</v>
      </c>
      <c r="AC69" s="448">
        <f t="shared" si="59"/>
        <v>158.31235591462456</v>
      </c>
      <c r="AD69" s="444">
        <f t="shared" si="59"/>
        <v>195651.2111273921</v>
      </c>
      <c r="AE69" s="449">
        <f t="shared" si="59"/>
        <v>2456.480519050745</v>
      </c>
      <c r="AF69" s="449">
        <f t="shared" si="59"/>
        <v>137.22261655506458</v>
      </c>
      <c r="AG69" s="449">
        <f t="shared" si="59"/>
        <v>244.03460000423416</v>
      </c>
      <c r="AH69" s="449">
        <f t="shared" si="59"/>
        <v>243.02619256627656</v>
      </c>
      <c r="AI69" s="449">
        <f t="shared" si="59"/>
        <v>51.428779339739648</v>
      </c>
      <c r="AJ69" s="449">
        <f t="shared" si="59"/>
        <v>216.80759917735412</v>
      </c>
      <c r="AK69" s="448">
        <f t="shared" ref="AK69" si="61">SUM(AK62:AK68)</f>
        <v>24.201778512821747</v>
      </c>
      <c r="AL69" s="449">
        <f t="shared" si="59"/>
        <v>35.294260331191744</v>
      </c>
      <c r="AM69" s="445">
        <f t="shared" si="59"/>
        <v>1109.2481818372573</v>
      </c>
      <c r="AN69" s="445">
        <f t="shared" si="59"/>
        <v>6352.9668596146421</v>
      </c>
      <c r="AO69" s="445">
        <f t="shared" ref="AO69" si="62">SUM(AO62:AO68)</f>
        <v>4235.3112397418008</v>
      </c>
      <c r="AP69" s="449">
        <f t="shared" si="59"/>
        <v>715.96928100421246</v>
      </c>
      <c r="AQ69" s="445">
        <f t="shared" ref="AQ69:AR69" si="63">SUM(AQ62:AQ68)</f>
        <v>352.94260331197864</v>
      </c>
      <c r="AR69" s="445">
        <f t="shared" si="63"/>
        <v>746.22150414537521</v>
      </c>
      <c r="AS69" s="445">
        <f t="shared" si="59"/>
        <v>292.43815702983591</v>
      </c>
      <c r="AT69" s="445">
        <f t="shared" si="59"/>
        <v>2319.3371074795873</v>
      </c>
      <c r="AU69" s="445">
        <f t="shared" si="59"/>
        <v>4336.151983548988</v>
      </c>
      <c r="AV69" s="445">
        <f t="shared" si="59"/>
        <v>11092.481818376062</v>
      </c>
      <c r="AW69" s="449">
        <f t="shared" ref="AW69" si="64">SUM(AW62:AW68)</f>
        <v>1613.4519008544062</v>
      </c>
      <c r="AX69" s="449">
        <f t="shared" si="59"/>
        <v>8.4706224794835929</v>
      </c>
    </row>
    <row r="70" spans="1:50" s="18" customFormat="1" ht="13.5" thickBot="1" x14ac:dyDescent="0.3">
      <c r="A70" s="24"/>
      <c r="C70" s="159"/>
      <c r="D70" s="211"/>
      <c r="E70" s="98"/>
      <c r="F70" s="156"/>
      <c r="G70" s="212"/>
      <c r="H70" s="263"/>
      <c r="I70" s="264"/>
      <c r="J70" s="264"/>
      <c r="K70" s="264"/>
      <c r="L70" s="264"/>
      <c r="M70" s="264"/>
      <c r="N70" s="264"/>
      <c r="O70" s="264"/>
      <c r="P70" s="264"/>
      <c r="Q70" s="264"/>
      <c r="R70" s="264"/>
      <c r="S70" s="264"/>
      <c r="T70" s="265"/>
      <c r="U70" s="346"/>
      <c r="V70" s="363"/>
      <c r="W70" s="213"/>
      <c r="X70" s="393"/>
      <c r="Y70" s="363"/>
      <c r="Z70" s="296"/>
      <c r="AA70" s="297"/>
      <c r="AB70" s="297"/>
      <c r="AC70" s="297"/>
      <c r="AD70" s="309"/>
      <c r="AE70" s="320"/>
      <c r="AF70" s="320"/>
      <c r="AG70" s="320"/>
      <c r="AH70" s="320"/>
      <c r="AI70" s="320"/>
      <c r="AJ70" s="320"/>
      <c r="AK70" s="297"/>
      <c r="AL70" s="320"/>
      <c r="AM70" s="363"/>
      <c r="AN70" s="363"/>
      <c r="AO70" s="363"/>
      <c r="AP70" s="320"/>
      <c r="AQ70" s="363"/>
      <c r="AR70" s="363"/>
      <c r="AS70" s="363"/>
      <c r="AT70" s="363"/>
      <c r="AU70" s="363"/>
      <c r="AV70" s="363"/>
      <c r="AW70" s="320"/>
      <c r="AX70" s="321"/>
    </row>
    <row r="71" spans="1:50" s="1" customFormat="1" ht="15" customHeight="1" x14ac:dyDescent="0.25">
      <c r="A71" s="24"/>
      <c r="C71" s="44" t="s">
        <v>172</v>
      </c>
      <c r="D71" s="44"/>
      <c r="E71" s="96"/>
      <c r="F71" s="157"/>
      <c r="G71" s="129"/>
      <c r="H71" s="229">
        <f t="shared" ref="H71:R71" si="65">SUM(H60,H69)</f>
        <v>21112</v>
      </c>
      <c r="I71" s="230">
        <f t="shared" si="65"/>
        <v>47762</v>
      </c>
      <c r="J71" s="230">
        <f t="shared" si="65"/>
        <v>28425</v>
      </c>
      <c r="K71" s="230">
        <f t="shared" si="65"/>
        <v>73036</v>
      </c>
      <c r="L71" s="230">
        <f t="shared" si="65"/>
        <v>12202</v>
      </c>
      <c r="M71" s="230">
        <f t="shared" si="65"/>
        <v>11271</v>
      </c>
      <c r="N71" s="230">
        <f t="shared" si="65"/>
        <v>9547</v>
      </c>
      <c r="O71" s="230">
        <f t="shared" si="65"/>
        <v>16122</v>
      </c>
      <c r="P71" s="230">
        <f t="shared" si="65"/>
        <v>14903</v>
      </c>
      <c r="Q71" s="230">
        <f t="shared" si="65"/>
        <v>2031</v>
      </c>
      <c r="R71" s="230">
        <f t="shared" si="65"/>
        <v>236411</v>
      </c>
      <c r="S71" s="230">
        <f>SUM(S60,S69)</f>
        <v>2038</v>
      </c>
      <c r="T71" s="231">
        <f>SUM(T60,T69)</f>
        <v>238449</v>
      </c>
      <c r="U71" s="337">
        <f>SUM(U60,U69)</f>
        <v>1872622.3600000311</v>
      </c>
      <c r="V71" s="354">
        <f t="shared" ref="V71:AX71" si="66">SUM(V60,V69)</f>
        <v>5172.337973951282</v>
      </c>
      <c r="W71" s="239"/>
      <c r="X71" s="395"/>
      <c r="Y71" s="445">
        <f t="shared" ref="Y71" si="67">SUM(Y60,Y69)</f>
        <v>3981.6292320794273</v>
      </c>
      <c r="Z71" s="447">
        <f t="shared" si="66"/>
        <v>237.15956573726672</v>
      </c>
      <c r="AA71" s="448">
        <f t="shared" si="66"/>
        <v>186.61890507474419</v>
      </c>
      <c r="AB71" s="448">
        <f t="shared" si="66"/>
        <v>200.46273143239111</v>
      </c>
      <c r="AC71" s="448">
        <f t="shared" si="66"/>
        <v>224.9102896739488</v>
      </c>
      <c r="AD71" s="444">
        <f t="shared" si="66"/>
        <v>386257.85180402198</v>
      </c>
      <c r="AE71" s="449">
        <f t="shared" si="66"/>
        <v>4849.6244046722077</v>
      </c>
      <c r="AF71" s="449">
        <f t="shared" si="66"/>
        <v>313.83124587252507</v>
      </c>
      <c r="AG71" s="449">
        <f t="shared" si="66"/>
        <v>481.77713708156011</v>
      </c>
      <c r="AH71" s="449">
        <f t="shared" si="66"/>
        <v>479.78632246562324</v>
      </c>
      <c r="AI71" s="449">
        <f t="shared" si="66"/>
        <v>101.53154541802721</v>
      </c>
      <c r="AJ71" s="449">
        <f t="shared" si="66"/>
        <v>428.02514244855956</v>
      </c>
      <c r="AK71" s="448">
        <f t="shared" ref="AK71" si="68">SUM(AK60,AK69)</f>
        <v>47.779550784952292</v>
      </c>
      <c r="AL71" s="449">
        <f t="shared" si="66"/>
        <v>69.678511561387069</v>
      </c>
      <c r="AM71" s="445">
        <f t="shared" si="66"/>
        <v>2189.8960776433673</v>
      </c>
      <c r="AN71" s="445">
        <f t="shared" si="66"/>
        <v>12542.132081050153</v>
      </c>
      <c r="AO71" s="445">
        <f t="shared" ref="AO71" si="69">SUM(AO60,AO69)</f>
        <v>8361.4213873650424</v>
      </c>
      <c r="AP71" s="449">
        <f t="shared" si="66"/>
        <v>1413.4783773881372</v>
      </c>
      <c r="AQ71" s="445">
        <f t="shared" ref="AQ71:AR71" si="70">SUM(AQ60,AQ69)</f>
        <v>696.78511561394112</v>
      </c>
      <c r="AR71" s="445">
        <f t="shared" si="70"/>
        <v>1473.2028158694877</v>
      </c>
      <c r="AS71" s="445">
        <f t="shared" si="66"/>
        <v>577.33623865142806</v>
      </c>
      <c r="AT71" s="445">
        <f t="shared" si="66"/>
        <v>4578.8736168923942</v>
      </c>
      <c r="AU71" s="445">
        <f t="shared" si="66"/>
        <v>8560.5028489729048</v>
      </c>
      <c r="AV71" s="445">
        <f t="shared" si="66"/>
        <v>21898.960776438296</v>
      </c>
      <c r="AW71" s="449">
        <f t="shared" ref="AW71" si="71">SUM(AW60,AW69)</f>
        <v>3185.3033856631355</v>
      </c>
      <c r="AX71" s="449">
        <f t="shared" si="66"/>
        <v>16.722842774730069</v>
      </c>
    </row>
    <row r="72" spans="1:50" s="19" customFormat="1" ht="13.5" customHeight="1" x14ac:dyDescent="0.25">
      <c r="A72" s="24"/>
      <c r="C72" s="111"/>
      <c r="D72" s="42"/>
      <c r="E72" s="104"/>
      <c r="F72" s="165"/>
      <c r="G72" s="89"/>
      <c r="H72" s="259"/>
      <c r="I72" s="266"/>
      <c r="J72" s="266"/>
      <c r="K72" s="266"/>
      <c r="L72" s="266"/>
      <c r="M72" s="266"/>
      <c r="N72" s="266"/>
      <c r="O72" s="266"/>
      <c r="P72" s="266"/>
      <c r="Q72" s="266"/>
      <c r="R72" s="266"/>
      <c r="S72" s="266"/>
      <c r="T72" s="267"/>
      <c r="U72" s="347"/>
      <c r="V72" s="364"/>
      <c r="W72" s="179"/>
      <c r="X72" s="383"/>
      <c r="Y72" s="364"/>
      <c r="Z72" s="298"/>
      <c r="AA72" s="299"/>
      <c r="AB72" s="299"/>
      <c r="AC72" s="299"/>
      <c r="AD72" s="266"/>
      <c r="AE72" s="322"/>
      <c r="AF72" s="322"/>
      <c r="AG72" s="322"/>
      <c r="AH72" s="322"/>
      <c r="AI72" s="322"/>
      <c r="AJ72" s="322"/>
      <c r="AK72" s="370"/>
      <c r="AL72" s="322"/>
      <c r="AM72" s="364"/>
      <c r="AN72" s="364"/>
      <c r="AO72" s="364"/>
      <c r="AP72" s="369"/>
      <c r="AQ72" s="364"/>
      <c r="AR72" s="364"/>
      <c r="AS72" s="364"/>
      <c r="AT72" s="364"/>
      <c r="AU72" s="364"/>
      <c r="AV72" s="364"/>
      <c r="AW72" s="369"/>
      <c r="AX72" s="322"/>
    </row>
    <row r="73" spans="1:50" s="13" customFormat="1" ht="13.5" thickBot="1" x14ac:dyDescent="0.3">
      <c r="A73" s="24"/>
      <c r="C73" s="86" t="s">
        <v>105</v>
      </c>
      <c r="D73" s="43"/>
      <c r="E73" s="197"/>
      <c r="F73" s="198"/>
      <c r="G73" s="139"/>
      <c r="H73" s="268"/>
      <c r="I73" s="269"/>
      <c r="J73" s="269"/>
      <c r="K73" s="269"/>
      <c r="L73" s="269"/>
      <c r="M73" s="269"/>
      <c r="N73" s="269"/>
      <c r="O73" s="269"/>
      <c r="P73" s="269"/>
      <c r="Q73" s="269"/>
      <c r="R73" s="269"/>
      <c r="S73" s="269"/>
      <c r="T73" s="270"/>
      <c r="U73" s="348"/>
      <c r="V73" s="365"/>
      <c r="W73" s="180"/>
      <c r="X73" s="384"/>
      <c r="Y73" s="365"/>
      <c r="Z73" s="300"/>
      <c r="AA73" s="301"/>
      <c r="AB73" s="301"/>
      <c r="AC73" s="301"/>
      <c r="AD73" s="269"/>
      <c r="AE73" s="323"/>
      <c r="AF73" s="323"/>
      <c r="AG73" s="323"/>
      <c r="AH73" s="323"/>
      <c r="AI73" s="323"/>
      <c r="AJ73" s="323"/>
      <c r="AK73" s="301"/>
      <c r="AL73" s="323"/>
      <c r="AM73" s="365"/>
      <c r="AN73" s="365"/>
      <c r="AO73" s="365"/>
      <c r="AP73" s="323"/>
      <c r="AQ73" s="365"/>
      <c r="AR73" s="365"/>
      <c r="AS73" s="365"/>
      <c r="AT73" s="365"/>
      <c r="AU73" s="365"/>
      <c r="AV73" s="365"/>
      <c r="AW73" s="323"/>
      <c r="AX73" s="323"/>
    </row>
    <row r="74" spans="1:50" s="1" customFormat="1" ht="15" customHeight="1" x14ac:dyDescent="0.25">
      <c r="A74" s="24"/>
      <c r="C74" s="72" t="s">
        <v>173</v>
      </c>
      <c r="D74" s="72"/>
      <c r="E74" s="97"/>
      <c r="F74" s="160"/>
      <c r="G74" s="133"/>
      <c r="H74" s="223">
        <f t="shared" ref="H74:R74" si="72">SUM(H52,H71)</f>
        <v>21278</v>
      </c>
      <c r="I74" s="224">
        <f t="shared" si="72"/>
        <v>48049</v>
      </c>
      <c r="J74" s="224">
        <f t="shared" si="72"/>
        <v>28546</v>
      </c>
      <c r="K74" s="224">
        <f t="shared" si="72"/>
        <v>73218</v>
      </c>
      <c r="L74" s="224">
        <f t="shared" si="72"/>
        <v>12238</v>
      </c>
      <c r="M74" s="224">
        <f t="shared" si="72"/>
        <v>11320</v>
      </c>
      <c r="N74" s="224">
        <f t="shared" si="72"/>
        <v>9598</v>
      </c>
      <c r="O74" s="224">
        <f t="shared" si="72"/>
        <v>16224</v>
      </c>
      <c r="P74" s="224">
        <f t="shared" si="72"/>
        <v>14971</v>
      </c>
      <c r="Q74" s="224">
        <f t="shared" si="72"/>
        <v>2046</v>
      </c>
      <c r="R74" s="224">
        <f t="shared" si="72"/>
        <v>237488</v>
      </c>
      <c r="S74" s="224">
        <f>SUM(S52,S71)</f>
        <v>2055</v>
      </c>
      <c r="T74" s="225">
        <f>SUM(T52,T71)</f>
        <v>240374</v>
      </c>
      <c r="U74" s="335">
        <f>SUM(U52,U71)</f>
        <v>1912545.2000000312</v>
      </c>
      <c r="V74" s="352">
        <f t="shared" ref="V74:AX74" si="73">SUM(V52,V71)</f>
        <v>5314.7664148722479</v>
      </c>
      <c r="W74" s="173"/>
      <c r="X74" s="385"/>
      <c r="Y74" s="400">
        <f t="shared" ref="Y74" si="74">SUM(Y52,Y71)</f>
        <v>4056.1025033257029</v>
      </c>
      <c r="Z74" s="398">
        <f t="shared" si="73"/>
        <v>238.46986012086032</v>
      </c>
      <c r="AA74" s="402">
        <f t="shared" si="73"/>
        <v>187.63661950813471</v>
      </c>
      <c r="AB74" s="402">
        <f t="shared" si="73"/>
        <v>201.62547276241912</v>
      </c>
      <c r="AC74" s="402">
        <f t="shared" si="73"/>
        <v>226.2205840575424</v>
      </c>
      <c r="AD74" s="407">
        <f>SUM(AD52,AD71)</f>
        <v>393402.50601370988</v>
      </c>
      <c r="AE74" s="401">
        <f t="shared" si="73"/>
        <v>4959.9937926591874</v>
      </c>
      <c r="AF74" s="401">
        <f t="shared" si="73"/>
        <v>320.19565470813438</v>
      </c>
      <c r="AG74" s="401">
        <f t="shared" si="73"/>
        <v>507.59905131185968</v>
      </c>
      <c r="AH74" s="401">
        <f t="shared" si="73"/>
        <v>484.85389005906296</v>
      </c>
      <c r="AI74" s="401">
        <f t="shared" si="73"/>
        <v>105.65465652611645</v>
      </c>
      <c r="AJ74" s="401">
        <f t="shared" si="73"/>
        <v>430.01899502874392</v>
      </c>
      <c r="AK74" s="402">
        <f t="shared" ref="AK74" si="75">SUM(AK52,AK71)</f>
        <v>48.436269631396719</v>
      </c>
      <c r="AL74" s="401">
        <f t="shared" si="73"/>
        <v>71.800999791905923</v>
      </c>
      <c r="AM74" s="400">
        <f t="shared" si="73"/>
        <v>2189.8960776433673</v>
      </c>
      <c r="AN74" s="400">
        <f t="shared" si="73"/>
        <v>12941.579626825629</v>
      </c>
      <c r="AO74" s="400">
        <f t="shared" ref="AO74" si="76">SUM(AO52,AO71)</f>
        <v>8681.6564537240265</v>
      </c>
      <c r="AP74" s="401">
        <f t="shared" si="73"/>
        <v>1532.6356113821778</v>
      </c>
      <c r="AQ74" s="400">
        <f t="shared" ref="AQ74:AR74" si="77">SUM(AQ52,AQ71)</f>
        <v>845.73165810649198</v>
      </c>
      <c r="AR74" s="400">
        <f t="shared" si="77"/>
        <v>1473.2028158694877</v>
      </c>
      <c r="AS74" s="400">
        <f t="shared" si="73"/>
        <v>577.33623865142806</v>
      </c>
      <c r="AT74" s="400">
        <f t="shared" si="73"/>
        <v>4712.9255051356904</v>
      </c>
      <c r="AU74" s="400">
        <f t="shared" si="73"/>
        <v>8560.5028489729048</v>
      </c>
      <c r="AV74" s="400">
        <f t="shared" si="73"/>
        <v>21898.960776438296</v>
      </c>
      <c r="AW74" s="401">
        <f t="shared" ref="AW74" si="78">SUM(AW52,AW71)</f>
        <v>3185.3033856631355</v>
      </c>
      <c r="AX74" s="401">
        <f t="shared" si="73"/>
        <v>16.722842774730069</v>
      </c>
    </row>
    <row r="75" spans="1:50" s="19" customFormat="1" ht="13.5" customHeight="1" x14ac:dyDescent="0.25">
      <c r="A75" s="24"/>
      <c r="C75" s="111"/>
      <c r="D75" s="42"/>
      <c r="E75" s="104"/>
      <c r="F75" s="165"/>
      <c r="G75" s="89"/>
      <c r="H75" s="259"/>
      <c r="I75" s="266"/>
      <c r="J75" s="266"/>
      <c r="K75" s="266"/>
      <c r="L75" s="266"/>
      <c r="M75" s="266"/>
      <c r="N75" s="266"/>
      <c r="O75" s="266"/>
      <c r="P75" s="266"/>
      <c r="Q75" s="266"/>
      <c r="R75" s="266"/>
      <c r="S75" s="266"/>
      <c r="T75" s="267"/>
      <c r="U75" s="347"/>
      <c r="V75" s="364"/>
      <c r="W75" s="179"/>
      <c r="X75" s="383"/>
      <c r="Y75" s="364"/>
      <c r="Z75" s="298"/>
      <c r="AA75" s="299"/>
      <c r="AB75" s="299"/>
      <c r="AC75" s="299"/>
      <c r="AD75" s="266"/>
      <c r="AE75" s="322"/>
      <c r="AF75" s="322"/>
      <c r="AG75" s="322"/>
      <c r="AH75" s="322"/>
      <c r="AI75" s="322"/>
      <c r="AJ75" s="322"/>
      <c r="AK75" s="370"/>
      <c r="AL75" s="322"/>
      <c r="AM75" s="364"/>
      <c r="AN75" s="364"/>
      <c r="AO75" s="364"/>
      <c r="AP75" s="369"/>
      <c r="AQ75" s="364"/>
      <c r="AR75" s="364"/>
      <c r="AS75" s="364"/>
      <c r="AT75" s="364"/>
      <c r="AU75" s="364"/>
      <c r="AV75" s="364"/>
      <c r="AW75" s="369"/>
      <c r="AX75" s="322"/>
    </row>
    <row r="76" spans="1:50" s="13" customFormat="1" ht="13.5" thickBot="1" x14ac:dyDescent="0.3">
      <c r="A76" s="24"/>
      <c r="C76" s="86" t="s">
        <v>106</v>
      </c>
      <c r="D76" s="43"/>
      <c r="E76" s="197"/>
      <c r="F76" s="198"/>
      <c r="G76" s="139"/>
      <c r="H76" s="271"/>
      <c r="I76" s="272"/>
      <c r="J76" s="272"/>
      <c r="K76" s="272"/>
      <c r="L76" s="272"/>
      <c r="M76" s="272"/>
      <c r="N76" s="272"/>
      <c r="O76" s="272"/>
      <c r="P76" s="272"/>
      <c r="Q76" s="272"/>
      <c r="R76" s="272"/>
      <c r="S76" s="272"/>
      <c r="T76" s="273"/>
      <c r="U76" s="349"/>
      <c r="V76" s="366"/>
      <c r="W76" s="214"/>
      <c r="X76" s="386"/>
      <c r="Y76" s="366"/>
      <c r="Z76" s="302"/>
      <c r="AA76" s="303"/>
      <c r="AB76" s="303"/>
      <c r="AC76" s="303"/>
      <c r="AD76" s="272"/>
      <c r="AE76" s="324"/>
      <c r="AF76" s="324"/>
      <c r="AG76" s="324"/>
      <c r="AH76" s="324"/>
      <c r="AI76" s="324"/>
      <c r="AJ76" s="324"/>
      <c r="AK76" s="303"/>
      <c r="AL76" s="324"/>
      <c r="AM76" s="366"/>
      <c r="AN76" s="366"/>
      <c r="AO76" s="366"/>
      <c r="AP76" s="324"/>
      <c r="AQ76" s="366"/>
      <c r="AR76" s="366"/>
      <c r="AS76" s="366"/>
      <c r="AT76" s="366"/>
      <c r="AU76" s="366"/>
      <c r="AV76" s="366"/>
      <c r="AW76" s="324"/>
      <c r="AX76" s="324"/>
    </row>
    <row r="77" spans="1:50" s="1" customFormat="1" ht="15" customHeight="1" x14ac:dyDescent="0.25">
      <c r="A77" s="24"/>
      <c r="C77" s="44" t="s">
        <v>102</v>
      </c>
      <c r="D77" s="44"/>
      <c r="E77" s="96"/>
      <c r="F77" s="157"/>
      <c r="G77" s="129"/>
      <c r="H77" s="229">
        <f t="shared" ref="H77:R77" si="79">SUM(H38,H74)</f>
        <v>21538</v>
      </c>
      <c r="I77" s="230">
        <f t="shared" si="79"/>
        <v>48970</v>
      </c>
      <c r="J77" s="230">
        <f t="shared" si="79"/>
        <v>29127</v>
      </c>
      <c r="K77" s="230">
        <f t="shared" si="79"/>
        <v>74476</v>
      </c>
      <c r="L77" s="230">
        <f t="shared" si="79"/>
        <v>14014</v>
      </c>
      <c r="M77" s="230">
        <f t="shared" si="79"/>
        <v>16418</v>
      </c>
      <c r="N77" s="230">
        <f t="shared" si="79"/>
        <v>18442</v>
      </c>
      <c r="O77" s="230">
        <f t="shared" si="79"/>
        <v>32960</v>
      </c>
      <c r="P77" s="230">
        <f t="shared" si="79"/>
        <v>31315</v>
      </c>
      <c r="Q77" s="230">
        <f t="shared" si="79"/>
        <v>4191</v>
      </c>
      <c r="R77" s="230">
        <f t="shared" si="79"/>
        <v>291451</v>
      </c>
      <c r="S77" s="230">
        <f>SUM(S38,S74)</f>
        <v>2280</v>
      </c>
      <c r="T77" s="231">
        <f>SUM(T38,T74)</f>
        <v>599459</v>
      </c>
      <c r="U77" s="337">
        <f>SUM(U38,U74)</f>
        <v>5408407.7490000846</v>
      </c>
      <c r="V77" s="354">
        <f t="shared" ref="V77:AX77" si="80">SUM(V38,V74)</f>
        <v>16165.445378476783</v>
      </c>
      <c r="W77" s="239"/>
      <c r="X77" s="382"/>
      <c r="Y77" s="445">
        <f t="shared" ref="Y77" si="81">SUM(Y38,Y74)</f>
        <v>15784.279765709394</v>
      </c>
      <c r="Z77" s="447">
        <f t="shared" si="80"/>
        <v>1028.0349753365028</v>
      </c>
      <c r="AA77" s="448">
        <f t="shared" si="80"/>
        <v>858.58489285976952</v>
      </c>
      <c r="AB77" s="448">
        <f t="shared" si="80"/>
        <v>914.32399416545593</v>
      </c>
      <c r="AC77" s="448">
        <f t="shared" si="80"/>
        <v>990.1766226424736</v>
      </c>
      <c r="AD77" s="444">
        <f>SUM(AD38,AD74)</f>
        <v>1590504.3102772681</v>
      </c>
      <c r="AE77" s="449">
        <f t="shared" si="80"/>
        <v>23218.184024921946</v>
      </c>
      <c r="AF77" s="449">
        <f t="shared" si="80"/>
        <v>1198.9673007843594</v>
      </c>
      <c r="AG77" s="449">
        <f t="shared" si="80"/>
        <v>595.32443363446043</v>
      </c>
      <c r="AH77" s="449">
        <f t="shared" si="80"/>
        <v>2346.226426800195</v>
      </c>
      <c r="AI77" s="449">
        <f t="shared" si="80"/>
        <v>945.83426071070573</v>
      </c>
      <c r="AJ77" s="449">
        <f t="shared" si="80"/>
        <v>1437.8935228711666</v>
      </c>
      <c r="AK77" s="448">
        <f t="shared" ref="AK77" si="82">SUM(AK38,AK74)</f>
        <v>920.92642193345648</v>
      </c>
      <c r="AL77" s="449">
        <f t="shared" si="80"/>
        <v>4135.6991986036883</v>
      </c>
      <c r="AM77" s="445">
        <f t="shared" si="80"/>
        <v>73800.621888030859</v>
      </c>
      <c r="AN77" s="445">
        <f t="shared" si="80"/>
        <v>28555.890676374096</v>
      </c>
      <c r="AO77" s="445">
        <f t="shared" ref="AO77" si="83">SUM(AO38,AO74)</f>
        <v>19357.270972786428</v>
      </c>
      <c r="AP77" s="449">
        <f t="shared" si="80"/>
        <v>4492.6271497760545</v>
      </c>
      <c r="AQ77" s="445">
        <f t="shared" ref="AQ77:AR77" si="84">SUM(AQ38,AQ74)</f>
        <v>29193.796184998886</v>
      </c>
      <c r="AR77" s="445">
        <f t="shared" si="84"/>
        <v>114098.99094108045</v>
      </c>
      <c r="AS77" s="445">
        <f t="shared" si="80"/>
        <v>155413.56853727694</v>
      </c>
      <c r="AT77" s="445">
        <f t="shared" si="80"/>
        <v>11248.974764565737</v>
      </c>
      <c r="AU77" s="445">
        <f t="shared" si="80"/>
        <v>21599.050844321817</v>
      </c>
      <c r="AV77" s="445">
        <f t="shared" si="80"/>
        <v>229567.20288941503</v>
      </c>
      <c r="AW77" s="449">
        <f t="shared" ref="AW77" si="85">SUM(AW38,AW74)</f>
        <v>5138.7787457667455</v>
      </c>
      <c r="AX77" s="449">
        <f t="shared" si="80"/>
        <v>4226.3266988468358</v>
      </c>
    </row>
    <row r="78" spans="1:50" s="30" customFormat="1" x14ac:dyDescent="0.25">
      <c r="A78" s="24"/>
      <c r="C78" s="148"/>
      <c r="D78" s="111"/>
      <c r="E78" s="149"/>
      <c r="F78" s="150"/>
      <c r="G78" s="28"/>
      <c r="H78" s="246"/>
      <c r="I78" s="247"/>
      <c r="J78" s="247"/>
      <c r="K78" s="247"/>
      <c r="L78" s="247"/>
      <c r="M78" s="247"/>
      <c r="N78" s="247"/>
      <c r="O78" s="247"/>
      <c r="P78" s="247"/>
      <c r="Q78" s="247"/>
      <c r="R78" s="247"/>
      <c r="S78" s="247"/>
      <c r="T78" s="248"/>
      <c r="U78" s="340"/>
      <c r="V78" s="357"/>
      <c r="W78" s="234"/>
      <c r="X78" s="376"/>
      <c r="Y78" s="357"/>
      <c r="Z78" s="285"/>
      <c r="AA78" s="286"/>
      <c r="AB78" s="286"/>
      <c r="AC78" s="286"/>
      <c r="AD78" s="308"/>
      <c r="AE78" s="314"/>
      <c r="AF78" s="314"/>
      <c r="AG78" s="314"/>
      <c r="AH78" s="314"/>
      <c r="AI78" s="314"/>
      <c r="AJ78" s="314"/>
      <c r="AK78" s="293"/>
      <c r="AL78" s="314"/>
      <c r="AM78" s="357"/>
      <c r="AN78" s="357"/>
      <c r="AO78" s="357"/>
      <c r="AP78" s="318"/>
      <c r="AQ78" s="357"/>
      <c r="AR78" s="357"/>
      <c r="AS78" s="357"/>
      <c r="AT78" s="357"/>
      <c r="AU78" s="357"/>
      <c r="AV78" s="357"/>
      <c r="AW78" s="318"/>
      <c r="AX78" s="314"/>
    </row>
    <row r="79" spans="1:50" s="53" customFormat="1" x14ac:dyDescent="0.25">
      <c r="A79" s="26"/>
      <c r="C79" s="85" t="s">
        <v>48</v>
      </c>
      <c r="D79" s="73"/>
      <c r="E79" s="55"/>
      <c r="F79" s="166"/>
      <c r="G79" s="140"/>
      <c r="H79" s="274"/>
      <c r="I79" s="275"/>
      <c r="J79" s="275"/>
      <c r="K79" s="275"/>
      <c r="L79" s="275"/>
      <c r="M79" s="275"/>
      <c r="N79" s="275"/>
      <c r="O79" s="275"/>
      <c r="P79" s="275"/>
      <c r="Q79" s="275"/>
      <c r="R79" s="275"/>
      <c r="S79" s="275"/>
      <c r="T79" s="276"/>
      <c r="U79" s="350"/>
      <c r="V79" s="367"/>
      <c r="W79" s="64"/>
      <c r="X79" s="373"/>
      <c r="Y79" s="367"/>
      <c r="Z79" s="304"/>
      <c r="AA79" s="305"/>
      <c r="AB79" s="305"/>
      <c r="AC79" s="305"/>
      <c r="AD79" s="275"/>
      <c r="AE79" s="325"/>
      <c r="AF79" s="325"/>
      <c r="AG79" s="325"/>
      <c r="AH79" s="325"/>
      <c r="AI79" s="325"/>
      <c r="AJ79" s="325"/>
      <c r="AK79" s="305"/>
      <c r="AL79" s="325"/>
      <c r="AM79" s="367"/>
      <c r="AN79" s="367"/>
      <c r="AO79" s="367"/>
      <c r="AP79" s="325"/>
      <c r="AQ79" s="367"/>
      <c r="AR79" s="367"/>
      <c r="AS79" s="367"/>
      <c r="AT79" s="367"/>
      <c r="AU79" s="367"/>
      <c r="AV79" s="367"/>
      <c r="AW79" s="325"/>
      <c r="AX79" s="325"/>
    </row>
    <row r="80" spans="1:50" s="14" customFormat="1" x14ac:dyDescent="0.25">
      <c r="A80" s="26"/>
      <c r="B80" s="53"/>
      <c r="C80" s="87"/>
      <c r="D80" s="79"/>
      <c r="E80" s="63"/>
      <c r="F80" s="199"/>
      <c r="G80" s="141"/>
      <c r="H80" s="277"/>
      <c r="I80" s="278"/>
      <c r="J80" s="278"/>
      <c r="K80" s="278"/>
      <c r="L80" s="278"/>
      <c r="M80" s="278"/>
      <c r="N80" s="278"/>
      <c r="O80" s="278"/>
      <c r="P80" s="278"/>
      <c r="Q80" s="278"/>
      <c r="R80" s="278"/>
      <c r="S80" s="278"/>
      <c r="T80" s="279"/>
      <c r="U80" s="351"/>
      <c r="V80" s="368"/>
      <c r="W80" s="203"/>
      <c r="X80" s="387"/>
      <c r="Y80" s="368"/>
      <c r="Z80" s="306"/>
      <c r="AA80" s="307"/>
      <c r="AB80" s="307"/>
      <c r="AC80" s="307"/>
      <c r="AD80" s="278"/>
      <c r="AE80" s="326"/>
      <c r="AF80" s="326"/>
      <c r="AG80" s="326"/>
      <c r="AH80" s="326"/>
      <c r="AI80" s="326"/>
      <c r="AJ80" s="326"/>
      <c r="AK80" s="307"/>
      <c r="AL80" s="326"/>
      <c r="AM80" s="368"/>
      <c r="AN80" s="368"/>
      <c r="AO80" s="368"/>
      <c r="AP80" s="326"/>
      <c r="AQ80" s="368"/>
      <c r="AR80" s="368"/>
      <c r="AS80" s="368"/>
      <c r="AT80" s="368"/>
      <c r="AU80" s="368"/>
      <c r="AV80" s="368"/>
      <c r="AW80" s="326"/>
      <c r="AX80" s="326"/>
    </row>
    <row r="81" spans="1:52" s="1" customFormat="1" x14ac:dyDescent="0.25">
      <c r="A81" s="24" t="str">
        <f>DB!B53</f>
        <v>EO01</v>
      </c>
      <c r="B81" s="24" t="str">
        <f>DB!B53</f>
        <v>EO01</v>
      </c>
      <c r="C81" s="69" t="s">
        <v>165</v>
      </c>
      <c r="D81" s="69" t="s">
        <v>30</v>
      </c>
      <c r="E81" s="119" t="s">
        <v>115</v>
      </c>
      <c r="F81" s="161" t="s">
        <v>51</v>
      </c>
      <c r="G81" s="127"/>
      <c r="H81" s="223">
        <f>DB!AI53</f>
        <v>7</v>
      </c>
      <c r="I81" s="224">
        <f>DB!AJ53</f>
        <v>2</v>
      </c>
      <c r="J81" s="224">
        <f>DB!AK53</f>
        <v>5</v>
      </c>
      <c r="K81" s="224">
        <f>DB!AL53</f>
        <v>11</v>
      </c>
      <c r="L81" s="224">
        <f>DB!AM53</f>
        <v>1148</v>
      </c>
      <c r="M81" s="224">
        <f>DB!AN53</f>
        <v>1090</v>
      </c>
      <c r="N81" s="224">
        <f>DB!AO53</f>
        <v>374</v>
      </c>
      <c r="O81" s="224">
        <f>DB!AP53</f>
        <v>282</v>
      </c>
      <c r="P81" s="224">
        <f>DB!AQ53</f>
        <v>376</v>
      </c>
      <c r="Q81" s="224">
        <f>DB!AR53</f>
        <v>73</v>
      </c>
      <c r="R81" s="224">
        <f>SUM(H81:Q81)</f>
        <v>3368</v>
      </c>
      <c r="S81" s="224">
        <f>DB!AS53</f>
        <v>40</v>
      </c>
      <c r="T81" s="225">
        <f>DB!C53</f>
        <v>3408</v>
      </c>
      <c r="U81" s="335">
        <f>DB!E53</f>
        <v>47766.720000000103</v>
      </c>
      <c r="V81" s="352">
        <f>DB!F53*1000</f>
        <v>177.14924993685599</v>
      </c>
      <c r="W81" s="177">
        <f t="shared" ref="W81:W91" si="86">IF(T81=0,0,U81/T81)</f>
        <v>14.0160563380282</v>
      </c>
      <c r="X81" s="450">
        <v>0.95763296901826367</v>
      </c>
      <c r="Y81" s="400">
        <f t="shared" ref="Y81:Y91" si="87">V81*X81</f>
        <v>169.64396217638986</v>
      </c>
      <c r="Z81" s="398">
        <f>DB!H53*$X81</f>
        <v>0.11325039428829788</v>
      </c>
      <c r="AA81" s="402">
        <f>DB!I53*$X81</f>
        <v>9.3265030590355152E-2</v>
      </c>
      <c r="AB81" s="402">
        <f>DB!J53*$X81</f>
        <v>0.11325039428829788</v>
      </c>
      <c r="AC81" s="402">
        <f>DB!K53*$X81</f>
        <v>0.11325039428829788</v>
      </c>
      <c r="AD81" s="407">
        <f>DB!L53*$X81</f>
        <v>12437.956018849311</v>
      </c>
      <c r="AE81" s="401">
        <f>DB!M53*$X81</f>
        <v>1.0178637730583813</v>
      </c>
      <c r="AF81" s="401">
        <f>DB!N53*$X81</f>
        <v>6.5567391381173401</v>
      </c>
      <c r="AG81" s="401">
        <f>DB!O53*$X81</f>
        <v>10.178637730583622</v>
      </c>
      <c r="AH81" s="401">
        <f>DB!P53*$X81</f>
        <v>0.1458938074716932</v>
      </c>
      <c r="AI81" s="401">
        <f>DB!Q53*$X81</f>
        <v>3.3928792435278933E-3</v>
      </c>
      <c r="AJ81" s="401">
        <f>DB!R53*$X81</f>
        <v>0.1458938074716932</v>
      </c>
      <c r="AK81" s="402">
        <f>DB!S53*1000*$X81</f>
        <v>0.186608358394034</v>
      </c>
      <c r="AL81" s="401">
        <f>DB!T53*$X81</f>
        <v>1.3571516974111592E-2</v>
      </c>
      <c r="AM81" s="400">
        <f>DB!U53*1000*$X81</f>
        <v>1.2723297163228762</v>
      </c>
      <c r="AN81" s="400">
        <f>DB!V53*1000*$X81</f>
        <v>46.312801674153008</v>
      </c>
      <c r="AO81" s="400">
        <f>DB!W53*1000*$X81</f>
        <v>0</v>
      </c>
      <c r="AP81" s="401">
        <f>DB!X53*1000*$X81</f>
        <v>0</v>
      </c>
      <c r="AQ81" s="400">
        <f>DB!Y53*1000*$X81</f>
        <v>0</v>
      </c>
      <c r="AR81" s="400">
        <f>DB!Z53*1000*$X81</f>
        <v>0</v>
      </c>
      <c r="AS81" s="400">
        <f>DB!AA53*1000*$X81</f>
        <v>0</v>
      </c>
      <c r="AT81" s="400">
        <f>DB!AB53*1000*$X81</f>
        <v>0</v>
      </c>
      <c r="AU81" s="400">
        <f>DB!AC53*1000*$X81</f>
        <v>0</v>
      </c>
      <c r="AV81" s="400">
        <f>DB!AD53*1000*$X81</f>
        <v>0</v>
      </c>
      <c r="AW81" s="401">
        <f>DB!AE53*1000*$X81</f>
        <v>0</v>
      </c>
      <c r="AX81" s="401">
        <f>DB!AF53*$X81</f>
        <v>0</v>
      </c>
    </row>
    <row r="82" spans="1:52" s="1" customFormat="1" x14ac:dyDescent="0.25">
      <c r="A82" s="24" t="str">
        <f>DB!B54</f>
        <v>EO02</v>
      </c>
      <c r="B82" s="24" t="str">
        <f>DB!B54</f>
        <v>EO02</v>
      </c>
      <c r="C82" s="111" t="s">
        <v>166</v>
      </c>
      <c r="D82" s="111"/>
      <c r="E82" s="120" t="s">
        <v>86</v>
      </c>
      <c r="F82" s="162"/>
      <c r="G82" s="128"/>
      <c r="H82" s="223">
        <f>DB!AI54</f>
        <v>47</v>
      </c>
      <c r="I82" s="224">
        <f>DB!AJ54</f>
        <v>92</v>
      </c>
      <c r="J82" s="224">
        <f>DB!AK54</f>
        <v>53</v>
      </c>
      <c r="K82" s="224">
        <f>DB!AL54</f>
        <v>275</v>
      </c>
      <c r="L82" s="224">
        <f>DB!AM54</f>
        <v>90166</v>
      </c>
      <c r="M82" s="224">
        <f>DB!AN54</f>
        <v>61086</v>
      </c>
      <c r="N82" s="224">
        <f>DB!AO54</f>
        <v>12799</v>
      </c>
      <c r="O82" s="224">
        <f>DB!AP54</f>
        <v>5984</v>
      </c>
      <c r="P82" s="224">
        <f>DB!AQ54</f>
        <v>6041</v>
      </c>
      <c r="Q82" s="224">
        <f>DB!AR54</f>
        <v>1013</v>
      </c>
      <c r="R82" s="224">
        <f t="shared" ref="R82:R91" si="88">SUM(H82:Q82)</f>
        <v>177556</v>
      </c>
      <c r="S82" s="224">
        <f>DB!AS54</f>
        <v>406</v>
      </c>
      <c r="T82" s="225">
        <f>DB!C54</f>
        <v>177962</v>
      </c>
      <c r="U82" s="335">
        <f>DB!E54</f>
        <v>4143165.81999993</v>
      </c>
      <c r="V82" s="352">
        <f>DB!F54*1000</f>
        <v>15784.1671841925</v>
      </c>
      <c r="W82" s="177">
        <f t="shared" si="86"/>
        <v>23.281182612017904</v>
      </c>
      <c r="X82" s="450">
        <v>0.95763296901826367</v>
      </c>
      <c r="Y82" s="400">
        <f t="shared" si="87"/>
        <v>15115.438884078911</v>
      </c>
      <c r="Z82" s="398">
        <f>DB!H54*$X82</f>
        <v>4.1550016040263058</v>
      </c>
      <c r="AA82" s="402">
        <f>DB!I54*$X82</f>
        <v>3.561429946309786</v>
      </c>
      <c r="AB82" s="402">
        <f>DB!J54*$X82</f>
        <v>4.1550016040263058</v>
      </c>
      <c r="AC82" s="402">
        <f>DB!K54*$X82</f>
        <v>4.1550016040263058</v>
      </c>
      <c r="AD82" s="407">
        <f>DB!L54*$X82</f>
        <v>1108233.7481050948</v>
      </c>
      <c r="AE82" s="401">
        <f>DB!M54*$X82</f>
        <v>90.692633304535335</v>
      </c>
      <c r="AF82" s="401">
        <f>DB!N54*$X82</f>
        <v>567.51994964608696</v>
      </c>
      <c r="AG82" s="401">
        <f>DB!O54*$X82</f>
        <v>906.92633304600156</v>
      </c>
      <c r="AH82" s="401">
        <f>DB!P54*$X82</f>
        <v>12.999277440360773</v>
      </c>
      <c r="AI82" s="401">
        <f>DB!Q54*$X82</f>
        <v>0.30230877768217096</v>
      </c>
      <c r="AJ82" s="401">
        <f>DB!R54*$X82</f>
        <v>12.999277440360773</v>
      </c>
      <c r="AK82" s="402">
        <f>DB!S54*1000*$X82</f>
        <v>16.626982772519408</v>
      </c>
      <c r="AL82" s="401">
        <f>DB!T54*$X82</f>
        <v>1.2092351107286876</v>
      </c>
      <c r="AM82" s="400">
        <f>DB!U54*1000*$X82</f>
        <v>113.36579163080179</v>
      </c>
      <c r="AN82" s="400">
        <f>DB!V54*1000*$X82</f>
        <v>4126.5148153657501</v>
      </c>
      <c r="AO82" s="400">
        <f>DB!W54*1000*$X82</f>
        <v>0</v>
      </c>
      <c r="AP82" s="401">
        <f>DB!X54*1000*$X82</f>
        <v>0</v>
      </c>
      <c r="AQ82" s="400">
        <f>DB!Y54*1000*$X82</f>
        <v>0</v>
      </c>
      <c r="AR82" s="400">
        <f>DB!Z54*1000*$X82</f>
        <v>0</v>
      </c>
      <c r="AS82" s="400">
        <f>DB!AA54*1000*$X82</f>
        <v>0</v>
      </c>
      <c r="AT82" s="400">
        <f>DB!AB54*1000*$X82</f>
        <v>0</v>
      </c>
      <c r="AU82" s="400">
        <f>DB!AC54*1000*$X82</f>
        <v>0</v>
      </c>
      <c r="AV82" s="400">
        <f>DB!AD54*1000*$X82</f>
        <v>0</v>
      </c>
      <c r="AW82" s="401">
        <f>DB!AE54*1000*$X82</f>
        <v>0</v>
      </c>
      <c r="AX82" s="401">
        <f>DB!AF54*$X82</f>
        <v>0</v>
      </c>
    </row>
    <row r="83" spans="1:52" s="1" customFormat="1" x14ac:dyDescent="0.25">
      <c r="A83" s="24" t="str">
        <f>DB!B55</f>
        <v>EO03</v>
      </c>
      <c r="B83" s="24" t="str">
        <f>DB!B55</f>
        <v>EO03</v>
      </c>
      <c r="C83" s="111" t="s">
        <v>167</v>
      </c>
      <c r="D83" s="111"/>
      <c r="E83" s="121" t="s">
        <v>12</v>
      </c>
      <c r="F83" s="162"/>
      <c r="G83" s="128"/>
      <c r="H83" s="223">
        <f>DB!AI55</f>
        <v>8</v>
      </c>
      <c r="I83" s="224">
        <f>DB!AJ55</f>
        <v>28</v>
      </c>
      <c r="J83" s="224">
        <f>DB!AK55</f>
        <v>17</v>
      </c>
      <c r="K83" s="224">
        <f>DB!AL55</f>
        <v>54</v>
      </c>
      <c r="L83" s="224">
        <f>DB!AM55</f>
        <v>6384</v>
      </c>
      <c r="M83" s="224">
        <f>DB!AN55</f>
        <v>2320</v>
      </c>
      <c r="N83" s="224">
        <f>DB!AO55</f>
        <v>809</v>
      </c>
      <c r="O83" s="224">
        <f>DB!AP55</f>
        <v>571</v>
      </c>
      <c r="P83" s="224">
        <f>DB!AQ55</f>
        <v>414</v>
      </c>
      <c r="Q83" s="224">
        <f>DB!AR55</f>
        <v>73</v>
      </c>
      <c r="R83" s="224">
        <f t="shared" si="88"/>
        <v>10678</v>
      </c>
      <c r="S83" s="224">
        <f>DB!AS55</f>
        <v>33</v>
      </c>
      <c r="T83" s="225">
        <f>DB!C55</f>
        <v>10711</v>
      </c>
      <c r="U83" s="335">
        <f>DB!E55</f>
        <v>2600122.1800000002</v>
      </c>
      <c r="V83" s="352">
        <f>DB!F55*1000</f>
        <v>10817.8460672321</v>
      </c>
      <c r="W83" s="177">
        <f t="shared" si="86"/>
        <v>242.75251423769959</v>
      </c>
      <c r="X83" s="450">
        <v>0.95763296901826367</v>
      </c>
      <c r="Y83" s="400">
        <f t="shared" si="87"/>
        <v>10359.526047746023</v>
      </c>
      <c r="Z83" s="398">
        <f>DB!H55*$X83</f>
        <v>4.068106190287768</v>
      </c>
      <c r="AA83" s="402">
        <f>DB!I55*$X83</f>
        <v>3.2544849522304018</v>
      </c>
      <c r="AB83" s="402">
        <f>DB!J55*$X83</f>
        <v>4.068106190287768</v>
      </c>
      <c r="AC83" s="402">
        <f>DB!K55*$X83</f>
        <v>4.068106190287768</v>
      </c>
      <c r="AD83" s="407">
        <f>DB!L55*$X83</f>
        <v>759539.73076865147</v>
      </c>
      <c r="AE83" s="401">
        <f>DB!M55*$X83</f>
        <v>62.15715628647613</v>
      </c>
      <c r="AF83" s="401">
        <f>DB!N55*$X83</f>
        <v>423.27543498797206</v>
      </c>
      <c r="AG83" s="401">
        <f>DB!O55*$X83</f>
        <v>621.57156286475845</v>
      </c>
      <c r="AH83" s="401">
        <f>DB!P55*$X83</f>
        <v>8.9091924010615831</v>
      </c>
      <c r="AI83" s="401">
        <f>DB!Q55*$X83</f>
        <v>0.2071905209549243</v>
      </c>
      <c r="AJ83" s="401">
        <f>DB!R55*$X83</f>
        <v>8.9091924010615831</v>
      </c>
      <c r="AK83" s="402">
        <f>DB!S55*1000*$X83</f>
        <v>11.395478652520522</v>
      </c>
      <c r="AL83" s="401">
        <f>DB!T55*$X83</f>
        <v>0.82876208381969918</v>
      </c>
      <c r="AM83" s="400">
        <f>DB!U55*1000*$X83</f>
        <v>77.696445358095687</v>
      </c>
      <c r="AN83" s="400">
        <f>DB!V55*1000*$X83</f>
        <v>2828.1506110345654</v>
      </c>
      <c r="AO83" s="400">
        <f>DB!W55*1000*$X83</f>
        <v>0</v>
      </c>
      <c r="AP83" s="401">
        <f>DB!X55*1000*$X83</f>
        <v>0</v>
      </c>
      <c r="AQ83" s="400">
        <f>DB!Y55*1000*$X83</f>
        <v>0</v>
      </c>
      <c r="AR83" s="400">
        <f>DB!Z55*1000*$X83</f>
        <v>0</v>
      </c>
      <c r="AS83" s="400">
        <f>DB!AA55*1000*$X83</f>
        <v>0</v>
      </c>
      <c r="AT83" s="400">
        <f>DB!AB55*1000*$X83</f>
        <v>0</v>
      </c>
      <c r="AU83" s="400">
        <f>DB!AC55*1000*$X83</f>
        <v>0</v>
      </c>
      <c r="AV83" s="400">
        <f>DB!AD55*1000*$X83</f>
        <v>0</v>
      </c>
      <c r="AW83" s="401">
        <f>DB!AE55*1000*$X83</f>
        <v>0</v>
      </c>
      <c r="AX83" s="401">
        <f>DB!AF55*$X83</f>
        <v>0</v>
      </c>
    </row>
    <row r="84" spans="1:52" s="5" customFormat="1" ht="14.25" customHeight="1" x14ac:dyDescent="0.25">
      <c r="A84" s="24" t="str">
        <f>DB!B56</f>
        <v>EO04</v>
      </c>
      <c r="B84" s="24" t="str">
        <f>DB!B56</f>
        <v>EO04</v>
      </c>
      <c r="C84" s="126" t="s">
        <v>73</v>
      </c>
      <c r="D84" s="126" t="s">
        <v>78</v>
      </c>
      <c r="E84" s="113"/>
      <c r="F84" s="155" t="s">
        <v>51</v>
      </c>
      <c r="G84" s="130"/>
      <c r="H84" s="223">
        <f>DB!AI56</f>
        <v>1</v>
      </c>
      <c r="I84" s="224">
        <f>DB!AJ56</f>
        <v>5</v>
      </c>
      <c r="J84" s="224">
        <f>DB!AK56</f>
        <v>0</v>
      </c>
      <c r="K84" s="224">
        <f>DB!AL56</f>
        <v>0</v>
      </c>
      <c r="L84" s="224">
        <f>DB!AM56</f>
        <v>8</v>
      </c>
      <c r="M84" s="224">
        <f>DB!AN56</f>
        <v>10</v>
      </c>
      <c r="N84" s="224">
        <f>DB!AO56</f>
        <v>31</v>
      </c>
      <c r="O84" s="224">
        <f>DB!AP56</f>
        <v>121</v>
      </c>
      <c r="P84" s="224">
        <f>DB!AQ56</f>
        <v>39</v>
      </c>
      <c r="Q84" s="224">
        <f>DB!AR56</f>
        <v>1</v>
      </c>
      <c r="R84" s="224">
        <f t="shared" si="88"/>
        <v>216</v>
      </c>
      <c r="S84" s="224">
        <f>DB!AS56</f>
        <v>4</v>
      </c>
      <c r="T84" s="225">
        <f>DB!C56</f>
        <v>220</v>
      </c>
      <c r="U84" s="335">
        <f>DB!E56</f>
        <v>8804.9999999999909</v>
      </c>
      <c r="V84" s="352">
        <f>DB!F56*1000</f>
        <v>31.697999999999997</v>
      </c>
      <c r="W84" s="177">
        <f t="shared" si="86"/>
        <v>40.022727272727231</v>
      </c>
      <c r="X84" s="450">
        <v>0.95763296901826367</v>
      </c>
      <c r="Y84" s="400">
        <f t="shared" si="87"/>
        <v>30.355049851940919</v>
      </c>
      <c r="Z84" s="398">
        <f>DB!H56*$X84</f>
        <v>3.0355049851940922E-3</v>
      </c>
      <c r="AA84" s="402">
        <f>DB!I56*$X84</f>
        <v>3.0355049851940922E-3</v>
      </c>
      <c r="AB84" s="402">
        <f>DB!J56*$X84</f>
        <v>3.0355049851940922E-3</v>
      </c>
      <c r="AC84" s="402">
        <f>DB!K56*$X84</f>
        <v>3.0355049851940922E-3</v>
      </c>
      <c r="AD84" s="407">
        <f>DB!L56*$X84</f>
        <v>2225.5715450446046</v>
      </c>
      <c r="AE84" s="401">
        <f>DB!M56*$X84</f>
        <v>0.18213029911164552</v>
      </c>
      <c r="AF84" s="401">
        <f>DB!N56*$X84</f>
        <v>1.1732226767775167</v>
      </c>
      <c r="AG84" s="401">
        <f>DB!O56*$X84</f>
        <v>1.8213029911164553</v>
      </c>
      <c r="AH84" s="401">
        <f>DB!P56*$X84</f>
        <v>2.6105342872669194E-2</v>
      </c>
      <c r="AI84" s="401">
        <f>DB!Q56*$X84</f>
        <v>6.0710099703881843E-4</v>
      </c>
      <c r="AJ84" s="401">
        <f>DB!R56*$X84</f>
        <v>2.6105342872669194E-2</v>
      </c>
      <c r="AK84" s="402">
        <f>DB!S56*1000*$X84</f>
        <v>3.3390554837134913E-2</v>
      </c>
      <c r="AL84" s="401">
        <f>DB!T56*$X84</f>
        <v>2.4284039881552737E-3</v>
      </c>
      <c r="AM84" s="400">
        <f>DB!U56*1000*$X84</f>
        <v>0.22766287388955692</v>
      </c>
      <c r="AN84" s="400">
        <f>DB!V56*1000*$X84</f>
        <v>8.2869286095798724</v>
      </c>
      <c r="AO84" s="400">
        <f>DB!W56*1000*$X84</f>
        <v>0</v>
      </c>
      <c r="AP84" s="401">
        <f>DB!X56*1000*$X84</f>
        <v>0</v>
      </c>
      <c r="AQ84" s="400">
        <f>DB!Y56*1000*$X84</f>
        <v>0</v>
      </c>
      <c r="AR84" s="400">
        <f>DB!Z56*1000*$X84</f>
        <v>0</v>
      </c>
      <c r="AS84" s="400">
        <f>DB!AA56*1000*$X84</f>
        <v>0</v>
      </c>
      <c r="AT84" s="400">
        <f>DB!AB56*1000*$X84</f>
        <v>0</v>
      </c>
      <c r="AU84" s="400">
        <f>DB!AC56*1000*$X84</f>
        <v>0</v>
      </c>
      <c r="AV84" s="400">
        <f>DB!AD56*1000*$X84</f>
        <v>0</v>
      </c>
      <c r="AW84" s="401">
        <f>DB!AE56*1000*$X84</f>
        <v>0</v>
      </c>
      <c r="AX84" s="401">
        <f>DB!AF56*$X84</f>
        <v>0</v>
      </c>
    </row>
    <row r="85" spans="1:52" s="5" customFormat="1" ht="14.25" customHeight="1" x14ac:dyDescent="0.25">
      <c r="A85" s="24" t="str">
        <f>DB!B57</f>
        <v>EO05</v>
      </c>
      <c r="B85" s="24" t="str">
        <f>DB!B57</f>
        <v>EO05</v>
      </c>
      <c r="C85" s="126" t="s">
        <v>74</v>
      </c>
      <c r="D85" s="126" t="s">
        <v>81</v>
      </c>
      <c r="E85" s="113"/>
      <c r="F85" s="155" t="s">
        <v>51</v>
      </c>
      <c r="G85" s="130"/>
      <c r="H85" s="223">
        <f>DB!AI57</f>
        <v>0</v>
      </c>
      <c r="I85" s="224">
        <f>DB!AJ57</f>
        <v>6</v>
      </c>
      <c r="J85" s="224">
        <f>DB!AK57</f>
        <v>2</v>
      </c>
      <c r="K85" s="224">
        <f>DB!AL57</f>
        <v>3</v>
      </c>
      <c r="L85" s="224">
        <f>DB!AM57</f>
        <v>15</v>
      </c>
      <c r="M85" s="224">
        <f>DB!AN57</f>
        <v>33</v>
      </c>
      <c r="N85" s="224">
        <f>DB!AO57</f>
        <v>16</v>
      </c>
      <c r="O85" s="224">
        <f>DB!AP57</f>
        <v>22</v>
      </c>
      <c r="P85" s="224">
        <f>DB!AQ57</f>
        <v>10</v>
      </c>
      <c r="Q85" s="224">
        <f>DB!AR57</f>
        <v>3</v>
      </c>
      <c r="R85" s="224">
        <f t="shared" si="88"/>
        <v>110</v>
      </c>
      <c r="S85" s="224">
        <f>DB!AS57</f>
        <v>4</v>
      </c>
      <c r="T85" s="225">
        <f>DB!C57</f>
        <v>114</v>
      </c>
      <c r="U85" s="335">
        <f>DB!E57</f>
        <v>24720.9</v>
      </c>
      <c r="V85" s="352">
        <f>DB!F57*1000</f>
        <v>88.99523999999991</v>
      </c>
      <c r="W85" s="177">
        <f t="shared" si="86"/>
        <v>216.85000000000002</v>
      </c>
      <c r="X85" s="450">
        <v>0.95763296901826367</v>
      </c>
      <c r="Y85" s="400">
        <f t="shared" si="87"/>
        <v>85.224775909692852</v>
      </c>
      <c r="Z85" s="398">
        <f>DB!H57*$X85</f>
        <v>8.5224775909692949E-3</v>
      </c>
      <c r="AA85" s="402">
        <f>DB!I57*$X85</f>
        <v>8.5224775909692949E-3</v>
      </c>
      <c r="AB85" s="402">
        <f>DB!J57*$X85</f>
        <v>8.5224775909692949E-3</v>
      </c>
      <c r="AC85" s="402">
        <f>DB!K57*$X85</f>
        <v>8.5224775909692949E-3</v>
      </c>
      <c r="AD85" s="407">
        <f>DB!L57*$X85</f>
        <v>6248.5101201468669</v>
      </c>
      <c r="AE85" s="401">
        <f>DB!M57*$X85</f>
        <v>0.51134865545815755</v>
      </c>
      <c r="AF85" s="401">
        <f>DB!N57*$X85</f>
        <v>3.2939375889096318</v>
      </c>
      <c r="AG85" s="401">
        <f>DB!O57*$X85</f>
        <v>5.1134865545815762</v>
      </c>
      <c r="AH85" s="401">
        <f>DB!P57*$X85</f>
        <v>7.3293307282335934E-2</v>
      </c>
      <c r="AI85" s="401">
        <f>DB!Q57*$X85</f>
        <v>1.7044955181938588E-3</v>
      </c>
      <c r="AJ85" s="401">
        <f>DB!R57*$X85</f>
        <v>7.3293307282335934E-2</v>
      </c>
      <c r="AK85" s="402">
        <f>DB!S57*1000*$X85</f>
        <v>9.3747253500662237E-2</v>
      </c>
      <c r="AL85" s="401">
        <f>DB!T57*$X85</f>
        <v>6.8179820727754352E-3</v>
      </c>
      <c r="AM85" s="400">
        <f>DB!U57*1000*$X85</f>
        <v>0.63918581932269702</v>
      </c>
      <c r="AN85" s="400">
        <f>DB!V57*1000*$X85</f>
        <v>23.266363823346172</v>
      </c>
      <c r="AO85" s="400">
        <f>DB!W57*1000*$X85</f>
        <v>0</v>
      </c>
      <c r="AP85" s="401">
        <f>DB!X57*1000*$X85</f>
        <v>0</v>
      </c>
      <c r="AQ85" s="400">
        <f>DB!Y57*1000*$X85</f>
        <v>0</v>
      </c>
      <c r="AR85" s="400">
        <f>DB!Z57*1000*$X85</f>
        <v>0</v>
      </c>
      <c r="AS85" s="400">
        <f>DB!AA57*1000*$X85</f>
        <v>0</v>
      </c>
      <c r="AT85" s="400">
        <f>DB!AB57*1000*$X85</f>
        <v>0</v>
      </c>
      <c r="AU85" s="400">
        <f>DB!AC57*1000*$X85</f>
        <v>0</v>
      </c>
      <c r="AV85" s="400">
        <f>DB!AD57*1000*$X85</f>
        <v>0</v>
      </c>
      <c r="AW85" s="401">
        <f>DB!AE57*1000*$X85</f>
        <v>0</v>
      </c>
      <c r="AX85" s="401">
        <f>DB!AF57*$X85</f>
        <v>0</v>
      </c>
    </row>
    <row r="86" spans="1:52" s="5" customFormat="1" ht="14.25" customHeight="1" x14ac:dyDescent="0.25">
      <c r="A86" s="24" t="str">
        <f>DB!B58</f>
        <v>EO06</v>
      </c>
      <c r="B86" s="24" t="str">
        <f>DB!B58</f>
        <v>EO06</v>
      </c>
      <c r="C86" s="126" t="s">
        <v>80</v>
      </c>
      <c r="D86" s="126" t="s">
        <v>82</v>
      </c>
      <c r="E86" s="113"/>
      <c r="F86" s="155" t="s">
        <v>51</v>
      </c>
      <c r="G86" s="130"/>
      <c r="H86" s="223">
        <f>DB!AI58</f>
        <v>0</v>
      </c>
      <c r="I86" s="224">
        <f>DB!AJ58</f>
        <v>2</v>
      </c>
      <c r="J86" s="224">
        <f>DB!AK58</f>
        <v>0</v>
      </c>
      <c r="K86" s="224">
        <f>DB!AL58</f>
        <v>0</v>
      </c>
      <c r="L86" s="224">
        <f>DB!AM58</f>
        <v>9</v>
      </c>
      <c r="M86" s="224">
        <f>DB!AN58</f>
        <v>8</v>
      </c>
      <c r="N86" s="224">
        <f>DB!AO58</f>
        <v>5</v>
      </c>
      <c r="O86" s="224">
        <f>DB!AP58</f>
        <v>3</v>
      </c>
      <c r="P86" s="224">
        <f>DB!AQ58</f>
        <v>3</v>
      </c>
      <c r="Q86" s="224">
        <f>DB!AR58</f>
        <v>2</v>
      </c>
      <c r="R86" s="224">
        <f t="shared" si="88"/>
        <v>32</v>
      </c>
      <c r="S86" s="224">
        <f>DB!AS58</f>
        <v>0</v>
      </c>
      <c r="T86" s="225">
        <f>DB!C58</f>
        <v>32</v>
      </c>
      <c r="U86" s="335">
        <f>DB!E58</f>
        <v>5847.9</v>
      </c>
      <c r="V86" s="352">
        <f>DB!F58*1000</f>
        <v>1.0526219999999999</v>
      </c>
      <c r="W86" s="177">
        <f t="shared" si="86"/>
        <v>182.74687499999999</v>
      </c>
      <c r="X86" s="450">
        <v>0.95763296901826367</v>
      </c>
      <c r="Y86" s="400">
        <f t="shared" si="87"/>
        <v>1.0080255311139428</v>
      </c>
      <c r="Z86" s="398">
        <f>DB!H58*$X86</f>
        <v>1.0080255311139427E-4</v>
      </c>
      <c r="AA86" s="402">
        <f>DB!I58*$X86</f>
        <v>1.0080255311139427E-4</v>
      </c>
      <c r="AB86" s="402">
        <f>DB!J58*$X86</f>
        <v>1.0080255311139427E-4</v>
      </c>
      <c r="AC86" s="402">
        <f>DB!K58*$X86</f>
        <v>1.0080255311139427E-4</v>
      </c>
      <c r="AD86" s="407">
        <f>DB!L58*$X86</f>
        <v>73.90641589021206</v>
      </c>
      <c r="AE86" s="401">
        <f>DB!M58*$X86</f>
        <v>6.0481531866836569E-3</v>
      </c>
      <c r="AF86" s="401">
        <f>DB!N58*$X86</f>
        <v>3.896018677755389E-2</v>
      </c>
      <c r="AG86" s="401">
        <f>DB!O58*$X86</f>
        <v>6.0481531866836566E-2</v>
      </c>
      <c r="AH86" s="401">
        <f>DB!P58*$X86</f>
        <v>8.6690195675799076E-4</v>
      </c>
      <c r="AI86" s="401">
        <f>DB!Q58*$X86</f>
        <v>2.0160510622278855E-5</v>
      </c>
      <c r="AJ86" s="401">
        <f>DB!R58*$X86</f>
        <v>8.6690195675799076E-4</v>
      </c>
      <c r="AK86" s="402">
        <f>DB!S58*1000*$X86</f>
        <v>1.1088280842253368E-3</v>
      </c>
      <c r="AL86" s="401">
        <f>DB!T58*$X86</f>
        <v>8.0642042489115421E-5</v>
      </c>
      <c r="AM86" s="400">
        <f>DB!U58*1000*$X86</f>
        <v>7.5601914833545707E-3</v>
      </c>
      <c r="AN86" s="400">
        <f>DB!V58*1000*$X86</f>
        <v>0.27519096999410636</v>
      </c>
      <c r="AO86" s="400">
        <f>DB!W58*1000*$X86</f>
        <v>0</v>
      </c>
      <c r="AP86" s="401">
        <f>DB!X58*1000*$X86</f>
        <v>0</v>
      </c>
      <c r="AQ86" s="400">
        <f>DB!Y58*1000*$X86</f>
        <v>0</v>
      </c>
      <c r="AR86" s="400">
        <f>DB!Z58*1000*$X86</f>
        <v>0</v>
      </c>
      <c r="AS86" s="400">
        <f>DB!AA58*1000*$X86</f>
        <v>0</v>
      </c>
      <c r="AT86" s="400">
        <f>DB!AB58*1000*$X86</f>
        <v>0</v>
      </c>
      <c r="AU86" s="400">
        <f>DB!AC58*1000*$X86</f>
        <v>0</v>
      </c>
      <c r="AV86" s="400">
        <f>DB!AD58*1000*$X86</f>
        <v>0</v>
      </c>
      <c r="AW86" s="401">
        <f>DB!AE58*1000*$X86</f>
        <v>0</v>
      </c>
      <c r="AX86" s="401">
        <f>DB!AF58*$X86</f>
        <v>0</v>
      </c>
    </row>
    <row r="87" spans="1:52" s="5" customFormat="1" ht="14.25" customHeight="1" x14ac:dyDescent="0.25">
      <c r="A87" s="24" t="str">
        <f>DB!B59</f>
        <v>EO07</v>
      </c>
      <c r="B87" s="24" t="str">
        <f>DB!B59</f>
        <v>EO07</v>
      </c>
      <c r="C87" s="70" t="s">
        <v>75</v>
      </c>
      <c r="D87" s="126" t="s">
        <v>83</v>
      </c>
      <c r="E87" s="113"/>
      <c r="F87" s="155" t="s">
        <v>51</v>
      </c>
      <c r="G87" s="130"/>
      <c r="H87" s="223">
        <f>DB!AI59</f>
        <v>0</v>
      </c>
      <c r="I87" s="224">
        <f>DB!AJ59</f>
        <v>0</v>
      </c>
      <c r="J87" s="224">
        <f>DB!AK59</f>
        <v>0</v>
      </c>
      <c r="K87" s="224">
        <f>DB!AL59</f>
        <v>0</v>
      </c>
      <c r="L87" s="224">
        <f>DB!AM59</f>
        <v>0</v>
      </c>
      <c r="M87" s="224">
        <f>DB!AN59</f>
        <v>0</v>
      </c>
      <c r="N87" s="224">
        <f>DB!AO59</f>
        <v>0</v>
      </c>
      <c r="O87" s="224">
        <f>DB!AP59</f>
        <v>2</v>
      </c>
      <c r="P87" s="224">
        <f>DB!AQ59</f>
        <v>2</v>
      </c>
      <c r="Q87" s="224">
        <f>DB!AR59</f>
        <v>3</v>
      </c>
      <c r="R87" s="224">
        <f t="shared" si="88"/>
        <v>7</v>
      </c>
      <c r="S87" s="224">
        <f>DB!AS59</f>
        <v>1</v>
      </c>
      <c r="T87" s="225">
        <f>DB!C59</f>
        <v>8</v>
      </c>
      <c r="U87" s="335">
        <f>DB!E59</f>
        <v>517.5</v>
      </c>
      <c r="V87" s="352">
        <f>DB!F59*1000</f>
        <v>1.863</v>
      </c>
      <c r="W87" s="177">
        <f t="shared" si="86"/>
        <v>64.6875</v>
      </c>
      <c r="X87" s="450">
        <v>0.95763296901826367</v>
      </c>
      <c r="Y87" s="400">
        <f t="shared" si="87"/>
        <v>1.7840702212810251</v>
      </c>
      <c r="Z87" s="398">
        <f>DB!H59*$X87</f>
        <v>1.7840702212810252E-4</v>
      </c>
      <c r="AA87" s="402">
        <f>DB!I59*$X87</f>
        <v>1.7840702212810252E-4</v>
      </c>
      <c r="AB87" s="402">
        <f>DB!J59*$X87</f>
        <v>1.7840702212810252E-4</v>
      </c>
      <c r="AC87" s="402">
        <f>DB!K59*$X87</f>
        <v>1.7840702212810252E-4</v>
      </c>
      <c r="AD87" s="407">
        <f>DB!L59*$X87</f>
        <v>130.8044604838822</v>
      </c>
      <c r="AE87" s="401">
        <f>DB!M59*$X87</f>
        <v>1.0704421327686151E-2</v>
      </c>
      <c r="AF87" s="401">
        <f>DB!N59*$X87</f>
        <v>6.8954314052511623E-2</v>
      </c>
      <c r="AG87" s="401">
        <f>DB!O59*$X87</f>
        <v>0.10704421327686152</v>
      </c>
      <c r="AH87" s="401">
        <f>DB!P59*$X87</f>
        <v>1.5343003903016815E-3</v>
      </c>
      <c r="AI87" s="401">
        <f>DB!Q59*$X87</f>
        <v>3.5681404425620501E-5</v>
      </c>
      <c r="AJ87" s="401">
        <f>DB!R59*$X87</f>
        <v>1.5343003903016815E-3</v>
      </c>
      <c r="AK87" s="402">
        <f>DB!S59*1000*$X87</f>
        <v>1.9624772434091277E-3</v>
      </c>
      <c r="AL87" s="401">
        <f>DB!T59*$X87</f>
        <v>1.4272561770248201E-4</v>
      </c>
      <c r="AM87" s="400">
        <f>DB!U59*1000*$X87</f>
        <v>1.338052665960769E-2</v>
      </c>
      <c r="AN87" s="400">
        <f>DB!V59*1000*$X87</f>
        <v>0.4870511704097199</v>
      </c>
      <c r="AO87" s="400">
        <f>DB!W59*1000*$X87</f>
        <v>0</v>
      </c>
      <c r="AP87" s="401">
        <f>DB!X59*1000*$X87</f>
        <v>0</v>
      </c>
      <c r="AQ87" s="400">
        <f>DB!Y59*1000*$X87</f>
        <v>0</v>
      </c>
      <c r="AR87" s="400">
        <f>DB!Z59*1000*$X87</f>
        <v>0</v>
      </c>
      <c r="AS87" s="400">
        <f>DB!AA59*1000*$X87</f>
        <v>0</v>
      </c>
      <c r="AT87" s="400">
        <f>DB!AB59*1000*$X87</f>
        <v>0</v>
      </c>
      <c r="AU87" s="400">
        <f>DB!AC59*1000*$X87</f>
        <v>0</v>
      </c>
      <c r="AV87" s="400">
        <f>DB!AD59*1000*$X87</f>
        <v>0</v>
      </c>
      <c r="AW87" s="401">
        <f>DB!AE59*1000*$X87</f>
        <v>0</v>
      </c>
      <c r="AX87" s="401">
        <f>DB!AF59*$X87</f>
        <v>0</v>
      </c>
    </row>
    <row r="88" spans="1:52" s="5" customFormat="1" ht="27" customHeight="1" x14ac:dyDescent="0.25">
      <c r="A88" s="24" t="str">
        <f>DB!B60</f>
        <v>EO08</v>
      </c>
      <c r="B88" s="24" t="str">
        <f>DB!B60</f>
        <v>EO08</v>
      </c>
      <c r="C88" s="70" t="s">
        <v>168</v>
      </c>
      <c r="D88" s="468" t="s">
        <v>119</v>
      </c>
      <c r="E88" s="468"/>
      <c r="F88" s="158" t="s">
        <v>51</v>
      </c>
      <c r="G88" s="130"/>
      <c r="H88" s="223">
        <f>DB!AI60</f>
        <v>9</v>
      </c>
      <c r="I88" s="224">
        <f>DB!AJ60</f>
        <v>18</v>
      </c>
      <c r="J88" s="224">
        <f>DB!AK60</f>
        <v>8</v>
      </c>
      <c r="K88" s="224">
        <f>DB!AL60</f>
        <v>22</v>
      </c>
      <c r="L88" s="224">
        <f>DB!AM60</f>
        <v>577</v>
      </c>
      <c r="M88" s="224">
        <f>DB!AN60</f>
        <v>390</v>
      </c>
      <c r="N88" s="224">
        <f>DB!AO60</f>
        <v>206</v>
      </c>
      <c r="O88" s="224">
        <f>DB!AP60</f>
        <v>149</v>
      </c>
      <c r="P88" s="224">
        <f>DB!AQ60</f>
        <v>126</v>
      </c>
      <c r="Q88" s="224">
        <f>DB!AR60</f>
        <v>32</v>
      </c>
      <c r="R88" s="224">
        <f t="shared" si="88"/>
        <v>1537</v>
      </c>
      <c r="S88" s="224">
        <f>DB!AS60</f>
        <v>47</v>
      </c>
      <c r="T88" s="225">
        <f>DB!C60</f>
        <v>1584</v>
      </c>
      <c r="U88" s="335">
        <f>DB!E60</f>
        <v>172053.5</v>
      </c>
      <c r="V88" s="352">
        <f>DB!F60*1000</f>
        <v>495.51407999999901</v>
      </c>
      <c r="W88" s="177">
        <f t="shared" si="86"/>
        <v>108.61963383838383</v>
      </c>
      <c r="X88" s="450">
        <v>0.95763296901826367</v>
      </c>
      <c r="Y88" s="400">
        <f t="shared" si="87"/>
        <v>474.52061962075248</v>
      </c>
      <c r="Z88" s="398">
        <f>DB!H60*$X88</f>
        <v>4.745206196207534E-2</v>
      </c>
      <c r="AA88" s="402">
        <f>DB!I60*$X88</f>
        <v>4.745206196207534E-2</v>
      </c>
      <c r="AB88" s="402">
        <f>DB!J60*$X88</f>
        <v>4.745206196207534E-2</v>
      </c>
      <c r="AC88" s="402">
        <f>DB!K60*$X88</f>
        <v>4.745206196207534E-2</v>
      </c>
      <c r="AD88" s="407">
        <f>DB!L60*$X88</f>
        <v>34790.902789354303</v>
      </c>
      <c r="AE88" s="401">
        <f>DB!M60*$X88</f>
        <v>2.8471237177245206</v>
      </c>
      <c r="AF88" s="401">
        <f>DB!N60*$X88</f>
        <v>18.340221948342119</v>
      </c>
      <c r="AG88" s="401">
        <f>DB!O60*$X88</f>
        <v>28.471237177245015</v>
      </c>
      <c r="AH88" s="401">
        <f>DB!P60*$X88</f>
        <v>0.40808773287384698</v>
      </c>
      <c r="AI88" s="401">
        <f>DB!Q60*$X88</f>
        <v>9.4904123924151353E-3</v>
      </c>
      <c r="AJ88" s="401">
        <f>DB!R60*$X88</f>
        <v>0.40808773287384698</v>
      </c>
      <c r="AK88" s="402">
        <f>DB!S60*1000*$X88</f>
        <v>0.52197268158282872</v>
      </c>
      <c r="AL88" s="401">
        <f>DB!T60*$X88</f>
        <v>3.7961649569660562E-2</v>
      </c>
      <c r="AM88" s="400">
        <f>DB!U60*1000*$X88</f>
        <v>3.5589046471556407</v>
      </c>
      <c r="AN88" s="400">
        <f>DB!V60*1000*$X88</f>
        <v>129.54412915646665</v>
      </c>
      <c r="AO88" s="400">
        <f>DB!W60*1000*$X88</f>
        <v>0</v>
      </c>
      <c r="AP88" s="401">
        <f>DB!X60*1000*$X88</f>
        <v>0</v>
      </c>
      <c r="AQ88" s="400">
        <f>DB!Y60*1000*$X88</f>
        <v>0</v>
      </c>
      <c r="AR88" s="400">
        <f>DB!Z60*1000*$X88</f>
        <v>0</v>
      </c>
      <c r="AS88" s="400">
        <f>DB!AA60*1000*$X88</f>
        <v>0</v>
      </c>
      <c r="AT88" s="400">
        <f>DB!AB60*1000*$X88</f>
        <v>0</v>
      </c>
      <c r="AU88" s="400">
        <f>DB!AC60*1000*$X88</f>
        <v>0</v>
      </c>
      <c r="AV88" s="400">
        <f>DB!AD60*1000*$X88</f>
        <v>0</v>
      </c>
      <c r="AW88" s="401">
        <f>DB!AE60*1000*$X88</f>
        <v>0</v>
      </c>
      <c r="AX88" s="401">
        <f>DB!AF60*$X88</f>
        <v>0</v>
      </c>
    </row>
    <row r="89" spans="1:52" s="5" customFormat="1" ht="39.75" customHeight="1" x14ac:dyDescent="0.25">
      <c r="A89" s="24" t="str">
        <f>DB!B61</f>
        <v>EO09</v>
      </c>
      <c r="B89" s="24" t="str">
        <f>DB!B61</f>
        <v>EO09</v>
      </c>
      <c r="C89" s="126" t="s">
        <v>76</v>
      </c>
      <c r="D89" s="468" t="s">
        <v>113</v>
      </c>
      <c r="E89" s="468"/>
      <c r="F89" s="158">
        <v>9</v>
      </c>
      <c r="G89" s="130"/>
      <c r="H89" s="223">
        <f>DB!AI61</f>
        <v>3</v>
      </c>
      <c r="I89" s="224">
        <f>DB!AJ61</f>
        <v>6</v>
      </c>
      <c r="J89" s="224">
        <f>DB!AK61</f>
        <v>3</v>
      </c>
      <c r="K89" s="224">
        <f>DB!AL61</f>
        <v>5</v>
      </c>
      <c r="L89" s="224">
        <f>DB!AM61</f>
        <v>229</v>
      </c>
      <c r="M89" s="224">
        <f>DB!AN61</f>
        <v>107</v>
      </c>
      <c r="N89" s="224">
        <f>DB!AO61</f>
        <v>31</v>
      </c>
      <c r="O89" s="224">
        <f>DB!AP61</f>
        <v>40</v>
      </c>
      <c r="P89" s="224">
        <f>DB!AQ61</f>
        <v>33</v>
      </c>
      <c r="Q89" s="224">
        <f>DB!AR61</f>
        <v>5</v>
      </c>
      <c r="R89" s="224">
        <f t="shared" si="88"/>
        <v>462</v>
      </c>
      <c r="S89" s="224">
        <f>DB!AS61</f>
        <v>2</v>
      </c>
      <c r="T89" s="225">
        <f>DB!C61</f>
        <v>464</v>
      </c>
      <c r="U89" s="335">
        <f>DB!E61</f>
        <v>37837.9</v>
      </c>
      <c r="V89" s="352">
        <f>DB!F61*1000</f>
        <v>68.108220000000003</v>
      </c>
      <c r="W89" s="177">
        <f t="shared" si="86"/>
        <v>81.547198275862073</v>
      </c>
      <c r="X89" s="450">
        <v>0.95763296901826367</v>
      </c>
      <c r="Y89" s="400">
        <f t="shared" si="87"/>
        <v>65.222676933149089</v>
      </c>
      <c r="Z89" s="398">
        <f>DB!H61*$X89</f>
        <v>6.522267693314909E-3</v>
      </c>
      <c r="AA89" s="402">
        <f>DB!I61*$X89</f>
        <v>6.522267693314909E-3</v>
      </c>
      <c r="AB89" s="402">
        <f>DB!J61*$X89</f>
        <v>6.522267693314909E-3</v>
      </c>
      <c r="AC89" s="402">
        <f>DB!K61*$X89</f>
        <v>6.522267693314909E-3</v>
      </c>
      <c r="AD89" s="407">
        <f>DB!L61*$X89</f>
        <v>4781.996227384634</v>
      </c>
      <c r="AE89" s="401">
        <f>DB!M61*$X89</f>
        <v>0.39133606159889356</v>
      </c>
      <c r="AF89" s="401">
        <f>DB!N61*$X89</f>
        <v>2.5208564634662123</v>
      </c>
      <c r="AG89" s="401">
        <f>DB!O61*$X89</f>
        <v>3.9133606159889447</v>
      </c>
      <c r="AH89" s="401">
        <f>DB!P61*$X89</f>
        <v>5.6091502162508217E-2</v>
      </c>
      <c r="AI89" s="401">
        <f>DB!Q61*$X89</f>
        <v>1.3044535386629817E-3</v>
      </c>
      <c r="AJ89" s="401">
        <f>DB!R61*$X89</f>
        <v>5.6091502162508217E-2</v>
      </c>
      <c r="AK89" s="402">
        <f>DB!S61*1000*$X89</f>
        <v>7.1744944626463997E-2</v>
      </c>
      <c r="AL89" s="401">
        <f>DB!T61*$X89</f>
        <v>5.217814154651927E-3</v>
      </c>
      <c r="AM89" s="400">
        <f>DB!U61*1000*$X89</f>
        <v>0.4891700769986182</v>
      </c>
      <c r="AN89" s="400">
        <f>DB!V61*1000*$X89</f>
        <v>17.805790802749705</v>
      </c>
      <c r="AO89" s="400">
        <f>DB!W61*1000*$X89</f>
        <v>0</v>
      </c>
      <c r="AP89" s="401">
        <f>DB!X61*1000*$X89</f>
        <v>0</v>
      </c>
      <c r="AQ89" s="400">
        <f>DB!Y61*1000*$X89</f>
        <v>0</v>
      </c>
      <c r="AR89" s="400">
        <f>DB!Z61*1000*$X89</f>
        <v>0</v>
      </c>
      <c r="AS89" s="400">
        <f>DB!AA61*1000*$X89</f>
        <v>0</v>
      </c>
      <c r="AT89" s="400">
        <f>DB!AB61*1000*$X89</f>
        <v>0</v>
      </c>
      <c r="AU89" s="400">
        <f>DB!AC61*1000*$X89</f>
        <v>0</v>
      </c>
      <c r="AV89" s="400">
        <f>DB!AD61*1000*$X89</f>
        <v>0</v>
      </c>
      <c r="AW89" s="401">
        <f>DB!AE61*1000*$X89</f>
        <v>0</v>
      </c>
      <c r="AX89" s="401">
        <f>DB!AF61*$X89</f>
        <v>0</v>
      </c>
    </row>
    <row r="90" spans="1:52" s="5" customFormat="1" ht="27" customHeight="1" x14ac:dyDescent="0.25">
      <c r="A90" s="24" t="str">
        <f>DB!B62</f>
        <v>EO10</v>
      </c>
      <c r="B90" s="24" t="str">
        <f>DB!B62</f>
        <v>EO10</v>
      </c>
      <c r="C90" s="70" t="s">
        <v>77</v>
      </c>
      <c r="D90" s="468" t="s">
        <v>79</v>
      </c>
      <c r="E90" s="468"/>
      <c r="F90" s="155" t="s">
        <v>51</v>
      </c>
      <c r="G90" s="130"/>
      <c r="H90" s="223">
        <f>DB!AI62</f>
        <v>0</v>
      </c>
      <c r="I90" s="224">
        <f>DB!AJ62</f>
        <v>1</v>
      </c>
      <c r="J90" s="224">
        <f>DB!AK62</f>
        <v>0</v>
      </c>
      <c r="K90" s="224">
        <f>DB!AL62</f>
        <v>0</v>
      </c>
      <c r="L90" s="224">
        <f>DB!AM62</f>
        <v>23</v>
      </c>
      <c r="M90" s="224">
        <f>DB!AN62</f>
        <v>20</v>
      </c>
      <c r="N90" s="224">
        <f>DB!AO62</f>
        <v>29</v>
      </c>
      <c r="O90" s="224">
        <f>DB!AP62</f>
        <v>26</v>
      </c>
      <c r="P90" s="224">
        <f>DB!AQ62</f>
        <v>39</v>
      </c>
      <c r="Q90" s="224">
        <f>DB!AR62</f>
        <v>7</v>
      </c>
      <c r="R90" s="224">
        <f t="shared" si="88"/>
        <v>145</v>
      </c>
      <c r="S90" s="224">
        <f>DB!AS62</f>
        <v>3</v>
      </c>
      <c r="T90" s="225">
        <f>DB!C62</f>
        <v>148</v>
      </c>
      <c r="U90" s="335">
        <f>DB!E62</f>
        <v>11259.3</v>
      </c>
      <c r="V90" s="352">
        <f>DB!F62*1000</f>
        <v>28.373435999999998</v>
      </c>
      <c r="W90" s="177">
        <f t="shared" si="86"/>
        <v>76.076351351351349</v>
      </c>
      <c r="X90" s="450">
        <v>0.95763296901826367</v>
      </c>
      <c r="Y90" s="400">
        <f t="shared" si="87"/>
        <v>27.171337757929685</v>
      </c>
      <c r="Z90" s="398">
        <f>DB!H62*$X90</f>
        <v>2.717133775792969E-3</v>
      </c>
      <c r="AA90" s="402">
        <f>DB!I62*$X90</f>
        <v>2.717133775792969E-3</v>
      </c>
      <c r="AB90" s="402">
        <f>DB!J62*$X90</f>
        <v>2.717133775792969E-3</v>
      </c>
      <c r="AC90" s="402">
        <f>DB!K62*$X90</f>
        <v>2.717133775792969E-3</v>
      </c>
      <c r="AD90" s="407">
        <f>DB!L62*$X90</f>
        <v>1992.1481417358891</v>
      </c>
      <c r="AE90" s="401">
        <f>DB!M62*$X90</f>
        <v>0.16302802654757814</v>
      </c>
      <c r="AF90" s="401">
        <f>DB!N62*$X90</f>
        <v>1.0501722043439825</v>
      </c>
      <c r="AG90" s="401">
        <f>DB!O62*$X90</f>
        <v>1.6302802654757813</v>
      </c>
      <c r="AH90" s="401">
        <f>DB!P62*$X90</f>
        <v>2.3367350471819533E-2</v>
      </c>
      <c r="AI90" s="401">
        <f>DB!Q62*$X90</f>
        <v>5.4342675515859371E-4</v>
      </c>
      <c r="AJ90" s="401">
        <f>DB!R62*$X90</f>
        <v>2.3367350471819533E-2</v>
      </c>
      <c r="AK90" s="402">
        <f>DB!S62*1000*$X90</f>
        <v>2.9888471533722656E-2</v>
      </c>
      <c r="AL90" s="401">
        <f>DB!T62*$X90</f>
        <v>2.1737070206343748E-3</v>
      </c>
      <c r="AM90" s="400">
        <f>DB!U62*1000*$X90</f>
        <v>0.20378503318447266</v>
      </c>
      <c r="AN90" s="400">
        <f>DB!V62*1000*$X90</f>
        <v>7.4177752079148043</v>
      </c>
      <c r="AO90" s="400">
        <f>DB!W62*1000*$X90</f>
        <v>0</v>
      </c>
      <c r="AP90" s="401">
        <f>DB!X62*1000*$X90</f>
        <v>0</v>
      </c>
      <c r="AQ90" s="400">
        <f>DB!Y62*1000*$X90</f>
        <v>0</v>
      </c>
      <c r="AR90" s="400">
        <f>DB!Z62*1000*$X90</f>
        <v>0</v>
      </c>
      <c r="AS90" s="400">
        <f>DB!AA62*1000*$X90</f>
        <v>0</v>
      </c>
      <c r="AT90" s="400">
        <f>DB!AB62*1000*$X90</f>
        <v>0</v>
      </c>
      <c r="AU90" s="400">
        <f>DB!AC62*1000*$X90</f>
        <v>0</v>
      </c>
      <c r="AV90" s="400">
        <f>DB!AD62*1000*$X90</f>
        <v>0</v>
      </c>
      <c r="AW90" s="401">
        <f>DB!AE62*1000*$X90</f>
        <v>0</v>
      </c>
      <c r="AX90" s="401">
        <f>DB!AF62*$X90</f>
        <v>0</v>
      </c>
    </row>
    <row r="91" spans="1:52" s="5" customFormat="1" ht="14.25" customHeight="1" thickBot="1" x14ac:dyDescent="0.3">
      <c r="A91" s="24" t="str">
        <f>DB!B63</f>
        <v>EO11</v>
      </c>
      <c r="B91" s="24" t="str">
        <f>DB!B63</f>
        <v>EO11</v>
      </c>
      <c r="C91" s="211" t="s">
        <v>72</v>
      </c>
      <c r="D91" s="41" t="s">
        <v>131</v>
      </c>
      <c r="E91" s="98"/>
      <c r="F91" s="156" t="s">
        <v>51</v>
      </c>
      <c r="G91" s="131"/>
      <c r="H91" s="226">
        <f>DB!AI63</f>
        <v>1515</v>
      </c>
      <c r="I91" s="227">
        <f>DB!AJ63</f>
        <v>218</v>
      </c>
      <c r="J91" s="227">
        <f>DB!AK63</f>
        <v>33</v>
      </c>
      <c r="K91" s="227">
        <f>DB!AL63</f>
        <v>206</v>
      </c>
      <c r="L91" s="227">
        <f>DB!AM63</f>
        <v>4615</v>
      </c>
      <c r="M91" s="227">
        <f>DB!AN63</f>
        <v>4155</v>
      </c>
      <c r="N91" s="227">
        <f>DB!AO63</f>
        <v>2021</v>
      </c>
      <c r="O91" s="227">
        <f>DB!AP63</f>
        <v>2177</v>
      </c>
      <c r="P91" s="227">
        <f>DB!AQ63</f>
        <v>1971</v>
      </c>
      <c r="Q91" s="227">
        <f>DB!AR63</f>
        <v>298</v>
      </c>
      <c r="R91" s="227">
        <f t="shared" si="88"/>
        <v>17209</v>
      </c>
      <c r="S91" s="227">
        <f>DB!AS63</f>
        <v>1165</v>
      </c>
      <c r="T91" s="228">
        <f>DB!C63</f>
        <v>18374</v>
      </c>
      <c r="U91" s="336">
        <f>DB!E63</f>
        <v>236803.68999999799</v>
      </c>
      <c r="V91" s="353">
        <f>DB!F63*1000</f>
        <v>365.71961883595498</v>
      </c>
      <c r="W91" s="204">
        <f t="shared" si="86"/>
        <v>12.887977032763578</v>
      </c>
      <c r="X91" s="451">
        <v>0.95763296901826367</v>
      </c>
      <c r="Y91" s="411">
        <f t="shared" si="87"/>
        <v>350.22516441410329</v>
      </c>
      <c r="Z91" s="412">
        <f>DB!H63*$X91</f>
        <v>3.5022516441412049E-2</v>
      </c>
      <c r="AA91" s="413">
        <f>DB!I63*$X91</f>
        <v>3.5022516441412049E-2</v>
      </c>
      <c r="AB91" s="413">
        <f>DB!J63*$X91</f>
        <v>3.5022516441412049E-2</v>
      </c>
      <c r="AC91" s="413">
        <f>DB!K63*$X91</f>
        <v>3.5022516441412049E-2</v>
      </c>
      <c r="AD91" s="414">
        <f>DB!L63*$X91</f>
        <v>25677.808604517777</v>
      </c>
      <c r="AE91" s="415">
        <f>DB!M63*$X91</f>
        <v>2.101350986484706</v>
      </c>
      <c r="AF91" s="415">
        <f>DB!N63*$X91</f>
        <v>13.536202604606471</v>
      </c>
      <c r="AG91" s="415">
        <f>DB!O63*$X91</f>
        <v>21.013509864848306</v>
      </c>
      <c r="AH91" s="415">
        <f>DB!P63*$X91</f>
        <v>0.30119364139617549</v>
      </c>
      <c r="AI91" s="415">
        <f>DB!Q63*$X91</f>
        <v>7.004503288282401E-3</v>
      </c>
      <c r="AJ91" s="415">
        <f>DB!R63*$X91</f>
        <v>0.30119364139617549</v>
      </c>
      <c r="AK91" s="413">
        <f>DB!S63*1000*$X91</f>
        <v>0.38524768085558592</v>
      </c>
      <c r="AL91" s="415">
        <f>DB!T63*$X91</f>
        <v>2.8018013153129604E-2</v>
      </c>
      <c r="AM91" s="416">
        <f>DB!U63*1000*$X91</f>
        <v>2.6266887331060595</v>
      </c>
      <c r="AN91" s="416">
        <f>DB!V63*1000*$X91</f>
        <v>95.611469885070377</v>
      </c>
      <c r="AO91" s="416">
        <f>DB!W63*1000*$X91</f>
        <v>0</v>
      </c>
      <c r="AP91" s="415">
        <f>DB!X63*1000*$X91</f>
        <v>0</v>
      </c>
      <c r="AQ91" s="416">
        <f>DB!Y63*1000*$X91</f>
        <v>0</v>
      </c>
      <c r="AR91" s="416">
        <f>DB!Z63*1000*$X91</f>
        <v>0</v>
      </c>
      <c r="AS91" s="416">
        <f>DB!AA63*1000*$X91</f>
        <v>0</v>
      </c>
      <c r="AT91" s="416">
        <f>DB!AB63*1000*$X91</f>
        <v>0</v>
      </c>
      <c r="AU91" s="416">
        <f>DB!AC63*1000*$X91</f>
        <v>0</v>
      </c>
      <c r="AV91" s="416">
        <f>DB!AD63*1000*$X91</f>
        <v>0</v>
      </c>
      <c r="AW91" s="415">
        <f>DB!AE63*1000*$X91</f>
        <v>0</v>
      </c>
      <c r="AX91" s="415">
        <f>DB!AF63*$X91</f>
        <v>0</v>
      </c>
    </row>
    <row r="92" spans="1:52" s="1" customFormat="1" ht="15" customHeight="1" x14ac:dyDescent="0.25">
      <c r="C92" s="44" t="s">
        <v>174</v>
      </c>
      <c r="D92" s="44"/>
      <c r="E92" s="96"/>
      <c r="F92" s="157"/>
      <c r="G92" s="129"/>
      <c r="H92" s="229">
        <f t="shared" ref="H92:S92" si="89">SUM(H81:H91)</f>
        <v>1590</v>
      </c>
      <c r="I92" s="230">
        <f t="shared" si="89"/>
        <v>378</v>
      </c>
      <c r="J92" s="230">
        <f t="shared" si="89"/>
        <v>121</v>
      </c>
      <c r="K92" s="230">
        <f t="shared" si="89"/>
        <v>576</v>
      </c>
      <c r="L92" s="230">
        <f t="shared" si="89"/>
        <v>103174</v>
      </c>
      <c r="M92" s="230">
        <f t="shared" si="89"/>
        <v>69219</v>
      </c>
      <c r="N92" s="230">
        <f t="shared" si="89"/>
        <v>16321</v>
      </c>
      <c r="O92" s="230">
        <f t="shared" si="89"/>
        <v>9377</v>
      </c>
      <c r="P92" s="230">
        <f t="shared" si="89"/>
        <v>9054</v>
      </c>
      <c r="Q92" s="230">
        <f t="shared" si="89"/>
        <v>1510</v>
      </c>
      <c r="R92" s="230">
        <f t="shared" si="89"/>
        <v>211320</v>
      </c>
      <c r="S92" s="230">
        <f t="shared" si="89"/>
        <v>1705</v>
      </c>
      <c r="T92" s="231">
        <f>SUM(T81:T91)</f>
        <v>213025</v>
      </c>
      <c r="U92" s="337">
        <f>SUM(U81:U91)</f>
        <v>7288900.4099999284</v>
      </c>
      <c r="V92" s="354">
        <f>SUM(V81:V91)</f>
        <v>27860.486718197411</v>
      </c>
      <c r="W92" s="239"/>
      <c r="X92" s="394"/>
      <c r="Y92" s="445">
        <f>SUM(Y81:Y91)</f>
        <v>26680.120614241285</v>
      </c>
      <c r="Z92" s="452">
        <f t="shared" ref="Z92:AX92" si="90">SUM(Z81:Z91)</f>
        <v>8.4399093606263698</v>
      </c>
      <c r="AA92" s="453">
        <f t="shared" si="90"/>
        <v>7.0127311011545412</v>
      </c>
      <c r="AB92" s="453">
        <f t="shared" si="90"/>
        <v>8.4399093606263698</v>
      </c>
      <c r="AC92" s="453">
        <f t="shared" si="90"/>
        <v>8.4399093606263698</v>
      </c>
      <c r="AD92" s="454">
        <f t="shared" si="90"/>
        <v>1956133.0831971536</v>
      </c>
      <c r="AE92" s="455">
        <f t="shared" si="90"/>
        <v>160.08072368550972</v>
      </c>
      <c r="AF92" s="455">
        <f t="shared" si="90"/>
        <v>1037.3746517594523</v>
      </c>
      <c r="AG92" s="455">
        <f t="shared" si="90"/>
        <v>1600.8072368557434</v>
      </c>
      <c r="AH92" s="455">
        <f t="shared" si="90"/>
        <v>22.94490372830046</v>
      </c>
      <c r="AI92" s="455">
        <f t="shared" si="90"/>
        <v>0.53360241228542282</v>
      </c>
      <c r="AJ92" s="455">
        <f t="shared" si="90"/>
        <v>22.94490372830046</v>
      </c>
      <c r="AK92" s="453">
        <f>SUM(AK81:AK91)</f>
        <v>29.34813267569799</v>
      </c>
      <c r="AL92" s="455">
        <f t="shared" si="90"/>
        <v>2.1344096491416971</v>
      </c>
      <c r="AM92" s="456">
        <f>SUM(AM81:AM91)</f>
        <v>200.10090460702034</v>
      </c>
      <c r="AN92" s="456">
        <f>SUM(AN81:AN91)</f>
        <v>7283.6729276999995</v>
      </c>
      <c r="AO92" s="456">
        <f t="shared" ref="AO92" si="91">SUM(AO81:AO91)</f>
        <v>0</v>
      </c>
      <c r="AP92" s="455">
        <f>SUM(AP81:AP91)</f>
        <v>0</v>
      </c>
      <c r="AQ92" s="456">
        <f t="shared" ref="AQ92" si="92">SUM(AQ81:AQ91)</f>
        <v>0</v>
      </c>
      <c r="AR92" s="456">
        <f>SUM(AR81:AR91)</f>
        <v>0</v>
      </c>
      <c r="AS92" s="456">
        <f>SUM(AS81:AS91)</f>
        <v>0</v>
      </c>
      <c r="AT92" s="456">
        <f t="shared" si="90"/>
        <v>0</v>
      </c>
      <c r="AU92" s="456">
        <f t="shared" si="90"/>
        <v>0</v>
      </c>
      <c r="AV92" s="456">
        <f>SUM(AV81:AV91)</f>
        <v>0</v>
      </c>
      <c r="AW92" s="455">
        <f>SUM(AW81:AW91)</f>
        <v>0</v>
      </c>
      <c r="AX92" s="455">
        <f t="shared" si="90"/>
        <v>0</v>
      </c>
    </row>
    <row r="93" spans="1:52" s="30" customFormat="1" x14ac:dyDescent="0.25">
      <c r="C93" s="148"/>
      <c r="D93" s="111"/>
      <c r="E93" s="149"/>
      <c r="F93" s="150"/>
      <c r="G93" s="28"/>
      <c r="H93" s="246"/>
      <c r="I93" s="247"/>
      <c r="J93" s="247"/>
      <c r="K93" s="247"/>
      <c r="L93" s="247"/>
      <c r="M93" s="247"/>
      <c r="N93" s="247"/>
      <c r="O93" s="247"/>
      <c r="P93" s="247"/>
      <c r="Q93" s="247"/>
      <c r="R93" s="247"/>
      <c r="S93" s="247"/>
      <c r="T93" s="248"/>
      <c r="U93" s="340"/>
      <c r="V93" s="357"/>
      <c r="W93" s="234"/>
      <c r="X93" s="376"/>
      <c r="Y93" s="357"/>
      <c r="Z93" s="285"/>
      <c r="AA93" s="286"/>
      <c r="AB93" s="286"/>
      <c r="AC93" s="286"/>
      <c r="AD93" s="308"/>
      <c r="AE93" s="314"/>
      <c r="AF93" s="314"/>
      <c r="AG93" s="314"/>
      <c r="AH93" s="314"/>
      <c r="AI93" s="314"/>
      <c r="AJ93" s="314"/>
      <c r="AK93" s="293"/>
      <c r="AL93" s="314"/>
      <c r="AM93" s="357"/>
      <c r="AN93" s="357"/>
      <c r="AO93" s="357"/>
      <c r="AP93" s="318"/>
      <c r="AQ93" s="357"/>
      <c r="AR93" s="357"/>
      <c r="AS93" s="357"/>
      <c r="AT93" s="357"/>
      <c r="AU93" s="357"/>
      <c r="AV93" s="357"/>
      <c r="AW93" s="318"/>
      <c r="AX93" s="314"/>
      <c r="AY93" s="26"/>
      <c r="AZ93" s="26"/>
    </row>
    <row r="94" spans="1:52" s="26" customFormat="1" ht="13.5" customHeight="1" x14ac:dyDescent="0.25">
      <c r="C94" s="85" t="s">
        <v>45</v>
      </c>
      <c r="D94" s="76"/>
      <c r="E94" s="48"/>
      <c r="F94" s="195"/>
      <c r="G94" s="134"/>
      <c r="H94" s="249"/>
      <c r="I94" s="250"/>
      <c r="J94" s="250"/>
      <c r="K94" s="250"/>
      <c r="L94" s="250"/>
      <c r="M94" s="250"/>
      <c r="N94" s="250"/>
      <c r="O94" s="250"/>
      <c r="P94" s="250"/>
      <c r="Q94" s="250"/>
      <c r="R94" s="250"/>
      <c r="S94" s="250"/>
      <c r="T94" s="251"/>
      <c r="U94" s="341"/>
      <c r="V94" s="358"/>
      <c r="W94" s="201"/>
      <c r="X94" s="377"/>
      <c r="Y94" s="358"/>
      <c r="Z94" s="287"/>
      <c r="AA94" s="288"/>
      <c r="AB94" s="288"/>
      <c r="AC94" s="288"/>
      <c r="AD94" s="250"/>
      <c r="AE94" s="315"/>
      <c r="AF94" s="315"/>
      <c r="AG94" s="315"/>
      <c r="AH94" s="315"/>
      <c r="AI94" s="315"/>
      <c r="AJ94" s="315"/>
      <c r="AK94" s="288"/>
      <c r="AL94" s="315"/>
      <c r="AM94" s="358"/>
      <c r="AN94" s="358"/>
      <c r="AO94" s="358"/>
      <c r="AP94" s="315"/>
      <c r="AQ94" s="358"/>
      <c r="AR94" s="358"/>
      <c r="AS94" s="358"/>
      <c r="AT94" s="358"/>
      <c r="AU94" s="358"/>
      <c r="AV94" s="358"/>
      <c r="AW94" s="315"/>
      <c r="AX94" s="315"/>
    </row>
    <row r="95" spans="1:52" s="26" customFormat="1" ht="13.5" customHeight="1" x14ac:dyDescent="0.25">
      <c r="C95" s="88"/>
      <c r="D95" s="77"/>
      <c r="E95" s="52"/>
      <c r="F95" s="200"/>
      <c r="G95" s="142"/>
      <c r="H95" s="252"/>
      <c r="I95" s="253"/>
      <c r="J95" s="253"/>
      <c r="K95" s="253"/>
      <c r="L95" s="253"/>
      <c r="M95" s="253"/>
      <c r="N95" s="253"/>
      <c r="O95" s="253"/>
      <c r="P95" s="253"/>
      <c r="Q95" s="253"/>
      <c r="R95" s="253"/>
      <c r="S95" s="253"/>
      <c r="T95" s="254"/>
      <c r="U95" s="342"/>
      <c r="V95" s="359"/>
      <c r="W95" s="202"/>
      <c r="X95" s="378"/>
      <c r="Y95" s="359"/>
      <c r="Z95" s="289"/>
      <c r="AA95" s="290"/>
      <c r="AB95" s="290"/>
      <c r="AC95" s="290"/>
      <c r="AD95" s="253"/>
      <c r="AE95" s="316"/>
      <c r="AF95" s="316"/>
      <c r="AG95" s="316"/>
      <c r="AH95" s="316"/>
      <c r="AI95" s="316"/>
      <c r="AJ95" s="316"/>
      <c r="AK95" s="290"/>
      <c r="AL95" s="316"/>
      <c r="AM95" s="359"/>
      <c r="AN95" s="359"/>
      <c r="AO95" s="359"/>
      <c r="AP95" s="316"/>
      <c r="AQ95" s="359"/>
      <c r="AR95" s="359"/>
      <c r="AS95" s="359"/>
      <c r="AT95" s="359"/>
      <c r="AU95" s="359"/>
      <c r="AV95" s="359"/>
      <c r="AW95" s="316"/>
      <c r="AX95" s="316"/>
    </row>
    <row r="96" spans="1:52" s="1" customFormat="1" x14ac:dyDescent="0.25">
      <c r="A96" s="24" t="str">
        <f>DB!B23</f>
        <v>EG01</v>
      </c>
      <c r="B96" s="24" t="str">
        <f>DB!B23</f>
        <v>EG01</v>
      </c>
      <c r="C96" s="69" t="s">
        <v>153</v>
      </c>
      <c r="D96" s="69" t="s">
        <v>30</v>
      </c>
      <c r="E96" s="119" t="s">
        <v>115</v>
      </c>
      <c r="F96" s="161" t="s">
        <v>107</v>
      </c>
      <c r="G96" s="127"/>
      <c r="H96" s="223">
        <f>DB!AI23</f>
        <v>401</v>
      </c>
      <c r="I96" s="224">
        <f>DB!AJ23</f>
        <v>177</v>
      </c>
      <c r="J96" s="224">
        <f>DB!AK23</f>
        <v>121</v>
      </c>
      <c r="K96" s="224">
        <f>DB!AL23</f>
        <v>566</v>
      </c>
      <c r="L96" s="224">
        <f>DB!AM23</f>
        <v>55598</v>
      </c>
      <c r="M96" s="224">
        <f>DB!AN23</f>
        <v>48340</v>
      </c>
      <c r="N96" s="224">
        <f>DB!AO23</f>
        <v>15182</v>
      </c>
      <c r="O96" s="224">
        <f>DB!AP23</f>
        <v>12231</v>
      </c>
      <c r="P96" s="224">
        <f>DB!AQ23</f>
        <v>18249</v>
      </c>
      <c r="Q96" s="224">
        <f>DB!AR23</f>
        <v>3088</v>
      </c>
      <c r="R96" s="224">
        <f>SUM(H96:Q96)</f>
        <v>153953</v>
      </c>
      <c r="S96" s="224">
        <f>DB!AS23</f>
        <v>978</v>
      </c>
      <c r="T96" s="225">
        <f>DB!C23</f>
        <v>154931</v>
      </c>
      <c r="U96" s="335">
        <f>DB!E23</f>
        <v>2983225.7699999702</v>
      </c>
      <c r="V96" s="352">
        <f>DB!F23*1000</f>
        <v>11040.937151717901</v>
      </c>
      <c r="W96" s="177">
        <f t="shared" ref="W96:W110" si="93">IF(T96=0,0,U96/T96)</f>
        <v>19.255189535986794</v>
      </c>
      <c r="X96" s="450">
        <v>0.81063762535559336</v>
      </c>
      <c r="Y96" s="400">
        <f t="shared" ref="Y96:Y110" si="94">V96*X96</f>
        <v>8950.1990743689475</v>
      </c>
      <c r="Z96" s="398">
        <f>DB!H23*$X96</f>
        <v>0.26850597223111544</v>
      </c>
      <c r="AA96" s="402">
        <f>DB!I23*$X96</f>
        <v>0.26850597223111544</v>
      </c>
      <c r="AB96" s="402">
        <f>DB!J23*$X96</f>
        <v>0.26850597223111544</v>
      </c>
      <c r="AC96" s="402">
        <f>DB!K23*$X96</f>
        <v>0.26850597223111544</v>
      </c>
      <c r="AD96" s="407">
        <f>DB!L23*$X96</f>
        <v>499385.30755387322</v>
      </c>
      <c r="AE96" s="401">
        <f>DB!M23*$X96</f>
        <v>56.833764122293744</v>
      </c>
      <c r="AF96" s="401">
        <f>DB!N23*$X96</f>
        <v>150.94166500508862</v>
      </c>
      <c r="AG96" s="401">
        <f>DB!O23*$X96</f>
        <v>4.4750995371844571</v>
      </c>
      <c r="AH96" s="401">
        <f>DB!P23*$X96</f>
        <v>12.172270741145056</v>
      </c>
      <c r="AI96" s="401">
        <f>DB!Q23*$X96</f>
        <v>12.754033680990984</v>
      </c>
      <c r="AJ96" s="401">
        <f>DB!R23*$X96</f>
        <v>2.398653351931423</v>
      </c>
      <c r="AK96" s="402">
        <f>DB!S23*1000*$X96</f>
        <v>8.8159460882551723</v>
      </c>
      <c r="AL96" s="401">
        <f>DB!T23*$X96</f>
        <v>0</v>
      </c>
      <c r="AM96" s="400">
        <f>DB!U23*1000*$X96</f>
        <v>0.98452189818133085</v>
      </c>
      <c r="AN96" s="400">
        <f>DB!V23*1000*$X96</f>
        <v>1100.8744861482869</v>
      </c>
      <c r="AO96" s="400">
        <f>DB!W23*1000*$X96</f>
        <v>0</v>
      </c>
      <c r="AP96" s="401">
        <f>DB!X23*1000*$X96</f>
        <v>0</v>
      </c>
      <c r="AQ96" s="400">
        <f>DB!Y23*1000*$X96</f>
        <v>0</v>
      </c>
      <c r="AR96" s="400">
        <f>DB!Z23*1000*$X96</f>
        <v>0</v>
      </c>
      <c r="AS96" s="400">
        <f>DB!AA23*1000*$X96</f>
        <v>0</v>
      </c>
      <c r="AT96" s="400">
        <f>DB!AB23*1000*$X96</f>
        <v>268.50597223111544</v>
      </c>
      <c r="AU96" s="400">
        <f>DB!AC23*1000*$X96</f>
        <v>0</v>
      </c>
      <c r="AV96" s="400">
        <f>DB!AD23*1000*$X96</f>
        <v>0</v>
      </c>
      <c r="AW96" s="401">
        <f>DB!AE23*1000*$X96</f>
        <v>0</v>
      </c>
      <c r="AX96" s="401">
        <f>DB!AF23*$X96</f>
        <v>0</v>
      </c>
    </row>
    <row r="97" spans="1:52" s="1" customFormat="1" x14ac:dyDescent="0.25">
      <c r="A97" s="24" t="str">
        <f>DB!B24</f>
        <v>EG02</v>
      </c>
      <c r="B97" s="24" t="str">
        <f>DB!B24</f>
        <v>EG02</v>
      </c>
      <c r="C97" s="125" t="s">
        <v>84</v>
      </c>
      <c r="D97" s="111"/>
      <c r="E97" s="120" t="s">
        <v>86</v>
      </c>
      <c r="F97" s="162"/>
      <c r="G97" s="128"/>
      <c r="H97" s="223">
        <f>DB!AI24</f>
        <v>114</v>
      </c>
      <c r="I97" s="224">
        <f>DB!AJ24</f>
        <v>40</v>
      </c>
      <c r="J97" s="224">
        <f>DB!AK24</f>
        <v>30</v>
      </c>
      <c r="K97" s="224">
        <f>DB!AL24</f>
        <v>108</v>
      </c>
      <c r="L97" s="224">
        <f>DB!AM24</f>
        <v>22992</v>
      </c>
      <c r="M97" s="224">
        <f>DB!AN24</f>
        <v>26321</v>
      </c>
      <c r="N97" s="224">
        <f>DB!AO24</f>
        <v>8595</v>
      </c>
      <c r="O97" s="224">
        <f>DB!AP24</f>
        <v>4433</v>
      </c>
      <c r="P97" s="224">
        <f>DB!AQ24</f>
        <v>6360</v>
      </c>
      <c r="Q97" s="224">
        <f>DB!AR24</f>
        <v>1119</v>
      </c>
      <c r="R97" s="224">
        <f t="shared" ref="R97:R110" si="95">SUM(H97:Q97)</f>
        <v>70112</v>
      </c>
      <c r="S97" s="224">
        <f>DB!AS24</f>
        <v>248</v>
      </c>
      <c r="T97" s="225">
        <f>DB!C24</f>
        <v>70360</v>
      </c>
      <c r="U97" s="335">
        <f>DB!E24</f>
        <v>2526096.2499999702</v>
      </c>
      <c r="V97" s="352">
        <f>DB!F24*1000</f>
        <v>9114.4540167217292</v>
      </c>
      <c r="W97" s="177">
        <f t="shared" si="93"/>
        <v>35.902448123933631</v>
      </c>
      <c r="X97" s="450">
        <v>0.81063762535559336</v>
      </c>
      <c r="Y97" s="400">
        <f t="shared" si="94"/>
        <v>7388.5193605280519</v>
      </c>
      <c r="Z97" s="398">
        <f>DB!H24*$X97</f>
        <v>0.22165558081586842</v>
      </c>
      <c r="AA97" s="402">
        <f>DB!I24*$X97</f>
        <v>0.22165558081586842</v>
      </c>
      <c r="AB97" s="402">
        <f>DB!J24*$X97</f>
        <v>0.22165558081586842</v>
      </c>
      <c r="AC97" s="402">
        <f>DB!K24*$X97</f>
        <v>0.22165558081586842</v>
      </c>
      <c r="AD97" s="407">
        <f>DB!L24*$X97</f>
        <v>412249.82624008512</v>
      </c>
      <c r="AE97" s="401">
        <f>DB!M24*$X97</f>
        <v>46.917097939361497</v>
      </c>
      <c r="AF97" s="401">
        <f>DB!N24*$X97</f>
        <v>211.49352495695641</v>
      </c>
      <c r="AG97" s="401">
        <f>DB!O24*$X97</f>
        <v>3.6942596802640306</v>
      </c>
      <c r="AH97" s="401">
        <f>DB!P24*$X97</f>
        <v>10.048386330319163</v>
      </c>
      <c r="AI97" s="401">
        <f>DB!Q24*$X97</f>
        <v>10.528640088753395</v>
      </c>
      <c r="AJ97" s="401">
        <f>DB!R24*$X97</f>
        <v>1.9801231886218396</v>
      </c>
      <c r="AK97" s="402">
        <f>DB!S24*1000*$X97</f>
        <v>7.2776915701204281</v>
      </c>
      <c r="AL97" s="401">
        <f>DB!T24*$X97</f>
        <v>0</v>
      </c>
      <c r="AM97" s="400">
        <f>DB!U24*1000*$X97</f>
        <v>0.81273712965820721</v>
      </c>
      <c r="AN97" s="400">
        <f>DB!V24*1000*$X97</f>
        <v>908.7878813450294</v>
      </c>
      <c r="AO97" s="400">
        <f>DB!W24*1000*$X97</f>
        <v>0</v>
      </c>
      <c r="AP97" s="401">
        <f>DB!X24*1000*$X97</f>
        <v>0</v>
      </c>
      <c r="AQ97" s="400">
        <f>DB!Y24*1000*$X97</f>
        <v>0</v>
      </c>
      <c r="AR97" s="400">
        <f>DB!Z24*1000*$X97</f>
        <v>0</v>
      </c>
      <c r="AS97" s="400">
        <f>DB!AA24*1000*$X97</f>
        <v>0</v>
      </c>
      <c r="AT97" s="400">
        <f>DB!AB24*1000*$X97</f>
        <v>221.65558081586843</v>
      </c>
      <c r="AU97" s="400">
        <f>DB!AC24*1000*$X97</f>
        <v>0</v>
      </c>
      <c r="AV97" s="400">
        <f>DB!AD24*1000*$X97</f>
        <v>0</v>
      </c>
      <c r="AW97" s="401">
        <f>DB!AE24*1000*$X97</f>
        <v>0</v>
      </c>
      <c r="AX97" s="401">
        <f>DB!AF24*$X97</f>
        <v>0</v>
      </c>
    </row>
    <row r="98" spans="1:52" s="1" customFormat="1" x14ac:dyDescent="0.25">
      <c r="A98" s="24" t="str">
        <f>DB!B25</f>
        <v>EG03</v>
      </c>
      <c r="B98" s="24" t="str">
        <f>DB!B25</f>
        <v>EG03</v>
      </c>
      <c r="C98" s="111"/>
      <c r="D98" s="111"/>
      <c r="E98" s="121" t="s">
        <v>12</v>
      </c>
      <c r="F98" s="157"/>
      <c r="G98" s="128"/>
      <c r="H98" s="223">
        <f>DB!AI25</f>
        <v>26</v>
      </c>
      <c r="I98" s="224">
        <f>DB!AJ25</f>
        <v>57</v>
      </c>
      <c r="J98" s="224">
        <f>DB!AK25</f>
        <v>39</v>
      </c>
      <c r="K98" s="224">
        <f>DB!AL25</f>
        <v>64</v>
      </c>
      <c r="L98" s="224">
        <f>DB!AM25</f>
        <v>13311</v>
      </c>
      <c r="M98" s="224">
        <f>DB!AN25</f>
        <v>18911</v>
      </c>
      <c r="N98" s="224">
        <f>DB!AO25</f>
        <v>5745</v>
      </c>
      <c r="O98" s="224">
        <f>DB!AP25</f>
        <v>3566</v>
      </c>
      <c r="P98" s="224">
        <f>DB!AQ25</f>
        <v>4561</v>
      </c>
      <c r="Q98" s="224">
        <f>DB!AR25</f>
        <v>790</v>
      </c>
      <c r="R98" s="224">
        <f t="shared" si="95"/>
        <v>47070</v>
      </c>
      <c r="S98" s="224">
        <f>DB!AS25</f>
        <v>168</v>
      </c>
      <c r="T98" s="225">
        <f>DB!C25</f>
        <v>47238</v>
      </c>
      <c r="U98" s="335">
        <f>DB!E25</f>
        <v>8293964.0599999502</v>
      </c>
      <c r="V98" s="352">
        <f>DB!F25*1000</f>
        <v>30585.2118617591</v>
      </c>
      <c r="W98" s="177">
        <f t="shared" si="93"/>
        <v>175.57822219399532</v>
      </c>
      <c r="X98" s="450">
        <v>0.81063762535559336</v>
      </c>
      <c r="Y98" s="400">
        <f t="shared" si="94"/>
        <v>24793.523514614124</v>
      </c>
      <c r="Z98" s="398">
        <f>DB!H25*$X98</f>
        <v>0.74380570543839453</v>
      </c>
      <c r="AA98" s="402">
        <f>DB!I25*$X98</f>
        <v>0.74380570543839453</v>
      </c>
      <c r="AB98" s="402">
        <f>DB!J25*$X98</f>
        <v>0.74380570543839453</v>
      </c>
      <c r="AC98" s="402">
        <f>DB!K25*$X98</f>
        <v>0.74380570543839453</v>
      </c>
      <c r="AD98" s="407">
        <f>DB!L25*$X98</f>
        <v>1383379.4380212792</v>
      </c>
      <c r="AE98" s="401">
        <f>DB!M25*$X98</f>
        <v>157.43887431776784</v>
      </c>
      <c r="AF98" s="401">
        <f>DB!N25*$X98</f>
        <v>778.5929261235749</v>
      </c>
      <c r="AG98" s="401">
        <f>DB!O25*$X98</f>
        <v>12.39676175730702</v>
      </c>
      <c r="AH98" s="401">
        <f>DB!P25*$X98</f>
        <v>33.719191979874175</v>
      </c>
      <c r="AI98" s="401">
        <f>DB!Q25*$X98</f>
        <v>35.330771008321946</v>
      </c>
      <c r="AJ98" s="401">
        <f>DB!R25*$X98</f>
        <v>6.6446643019167402</v>
      </c>
      <c r="AK98" s="402">
        <f>DB!S25*1000*$X98</f>
        <v>24.421620661896601</v>
      </c>
      <c r="AL98" s="401">
        <f>DB!T25*$X98</f>
        <v>0</v>
      </c>
      <c r="AM98" s="400">
        <f>DB!U25*1000*$X98</f>
        <v>2.727287586607245</v>
      </c>
      <c r="AN98" s="400">
        <f>DB!V25*1000*$X98</f>
        <v>3049.6033922973106</v>
      </c>
      <c r="AO98" s="400">
        <f>DB!W25*1000*$X98</f>
        <v>0</v>
      </c>
      <c r="AP98" s="401">
        <f>DB!X25*1000*$X98</f>
        <v>0</v>
      </c>
      <c r="AQ98" s="400">
        <f>DB!Y25*1000*$X98</f>
        <v>0</v>
      </c>
      <c r="AR98" s="400">
        <f>DB!Z25*1000*$X98</f>
        <v>0</v>
      </c>
      <c r="AS98" s="400">
        <f>DB!AA25*1000*$X98</f>
        <v>0</v>
      </c>
      <c r="AT98" s="400">
        <f>DB!AB25*1000*$X98</f>
        <v>743.80570543839451</v>
      </c>
      <c r="AU98" s="400">
        <f>DB!AC25*1000*$X98</f>
        <v>0</v>
      </c>
      <c r="AV98" s="400">
        <f>DB!AD25*1000*$X98</f>
        <v>0</v>
      </c>
      <c r="AW98" s="401">
        <f>DB!AE25*1000*$X98</f>
        <v>0</v>
      </c>
      <c r="AX98" s="401">
        <f>DB!AF25*$X98</f>
        <v>0</v>
      </c>
    </row>
    <row r="99" spans="1:52" s="1" customFormat="1" x14ac:dyDescent="0.25">
      <c r="A99" s="24" t="str">
        <f>DB!B26</f>
        <v>EG04</v>
      </c>
      <c r="B99" s="24" t="str">
        <f>DB!B26</f>
        <v>EG04</v>
      </c>
      <c r="C99" s="126" t="s">
        <v>49</v>
      </c>
      <c r="D99" s="126" t="s">
        <v>46</v>
      </c>
      <c r="E99" s="113"/>
      <c r="F99" s="155" t="s">
        <v>47</v>
      </c>
      <c r="G99" s="130"/>
      <c r="H99" s="223">
        <f>DB!AI26</f>
        <v>314</v>
      </c>
      <c r="I99" s="224">
        <f>DB!AJ26</f>
        <v>553</v>
      </c>
      <c r="J99" s="224">
        <f>DB!AK26</f>
        <v>296</v>
      </c>
      <c r="K99" s="224">
        <f>DB!AL26</f>
        <v>1753</v>
      </c>
      <c r="L99" s="224">
        <f>DB!AM26</f>
        <v>23961</v>
      </c>
      <c r="M99" s="224">
        <f>DB!AN26</f>
        <v>6803</v>
      </c>
      <c r="N99" s="224">
        <f>DB!AO26</f>
        <v>2629</v>
      </c>
      <c r="O99" s="224">
        <f>DB!AP26</f>
        <v>1774</v>
      </c>
      <c r="P99" s="224">
        <f>DB!AQ26</f>
        <v>1909</v>
      </c>
      <c r="Q99" s="224">
        <f>DB!AR26</f>
        <v>248</v>
      </c>
      <c r="R99" s="224">
        <f t="shared" si="95"/>
        <v>40240</v>
      </c>
      <c r="S99" s="224">
        <f>DB!AS26</f>
        <v>7386</v>
      </c>
      <c r="T99" s="225">
        <f>DB!C26</f>
        <v>47626</v>
      </c>
      <c r="U99" s="335">
        <f>DB!E26</f>
        <v>910898.77000009397</v>
      </c>
      <c r="V99" s="352">
        <f>DB!F26*1000</f>
        <v>1065.7515609002598</v>
      </c>
      <c r="W99" s="177">
        <f t="shared" si="93"/>
        <v>19.126081762064711</v>
      </c>
      <c r="X99" s="450">
        <v>0.81063762535559336</v>
      </c>
      <c r="Y99" s="400">
        <f t="shared" si="94"/>
        <v>863.93831454720373</v>
      </c>
      <c r="Z99" s="398">
        <f>DB!H26*$X99</f>
        <v>2.5918149436411981E-2</v>
      </c>
      <c r="AA99" s="402">
        <f>DB!I26*$X99</f>
        <v>2.5918149436411981E-2</v>
      </c>
      <c r="AB99" s="402">
        <f>DB!J26*$X99</f>
        <v>2.5918149436411981E-2</v>
      </c>
      <c r="AC99" s="402">
        <f>DB!K26*$X99</f>
        <v>2.5918149436411981E-2</v>
      </c>
      <c r="AD99" s="407">
        <f>DB!L26*$X99</f>
        <v>48204.302198463374</v>
      </c>
      <c r="AE99" s="401">
        <f>DB!M26*$X99</f>
        <v>5.4860082973704145</v>
      </c>
      <c r="AF99" s="401">
        <f>DB!N26*$X99</f>
        <v>41.309542794038983</v>
      </c>
      <c r="AG99" s="401">
        <f>DB!O26*$X99</f>
        <v>0.43196915727360108</v>
      </c>
      <c r="AH99" s="401">
        <f>DB!P26*$X99</f>
        <v>1.174956107783935</v>
      </c>
      <c r="AI99" s="401">
        <f>DB!Q26*$X99</f>
        <v>1.2311120982294002</v>
      </c>
      <c r="AJ99" s="401">
        <f>DB!R26*$X99</f>
        <v>0.23153546829862656</v>
      </c>
      <c r="AK99" s="402">
        <f>DB!S26*1000*$X99</f>
        <v>0.85097923982854495</v>
      </c>
      <c r="AL99" s="401">
        <f>DB!T26*$X99</f>
        <v>0</v>
      </c>
      <c r="AM99" s="400">
        <f>DB!U26*1000*$X99</f>
        <v>9.5033214600178967E-2</v>
      </c>
      <c r="AN99" s="400">
        <f>DB!V26*1000*$X99</f>
        <v>106.26441268929555</v>
      </c>
      <c r="AO99" s="400">
        <f>DB!W26*1000*$X99</f>
        <v>0</v>
      </c>
      <c r="AP99" s="401">
        <f>DB!X26*1000*$X99</f>
        <v>0</v>
      </c>
      <c r="AQ99" s="400">
        <f>DB!Y26*1000*$X99</f>
        <v>0</v>
      </c>
      <c r="AR99" s="400">
        <f>DB!Z26*1000*$X99</f>
        <v>0</v>
      </c>
      <c r="AS99" s="400">
        <f>DB!AA26*1000*$X99</f>
        <v>0</v>
      </c>
      <c r="AT99" s="400">
        <f>DB!AB26*1000*$X99</f>
        <v>25.91814943641198</v>
      </c>
      <c r="AU99" s="400">
        <f>DB!AC26*1000*$X99</f>
        <v>0</v>
      </c>
      <c r="AV99" s="400">
        <f>DB!AD26*1000*$X99</f>
        <v>0</v>
      </c>
      <c r="AW99" s="401">
        <f>DB!AE26*1000*$X99</f>
        <v>0</v>
      </c>
      <c r="AX99" s="401">
        <f>DB!AF26*$X99</f>
        <v>0</v>
      </c>
    </row>
    <row r="100" spans="1:52" s="2" customFormat="1" x14ac:dyDescent="0.25">
      <c r="A100" s="24" t="str">
        <f>DB!B27</f>
        <v>EG05</v>
      </c>
      <c r="B100" s="24" t="str">
        <f>DB!B27</f>
        <v>EG05</v>
      </c>
      <c r="C100" s="126" t="s">
        <v>50</v>
      </c>
      <c r="D100" s="126" t="s">
        <v>32</v>
      </c>
      <c r="E100" s="113"/>
      <c r="F100" s="155" t="s">
        <v>47</v>
      </c>
      <c r="G100" s="130"/>
      <c r="H100" s="223">
        <f>DB!AI27</f>
        <v>20</v>
      </c>
      <c r="I100" s="224">
        <f>DB!AJ27</f>
        <v>15</v>
      </c>
      <c r="J100" s="224">
        <f>DB!AK27</f>
        <v>5</v>
      </c>
      <c r="K100" s="224">
        <f>DB!AL27</f>
        <v>15</v>
      </c>
      <c r="L100" s="224">
        <f>DB!AM27</f>
        <v>1423</v>
      </c>
      <c r="M100" s="224">
        <f>DB!AN27</f>
        <v>759</v>
      </c>
      <c r="N100" s="224">
        <f>DB!AO27</f>
        <v>214</v>
      </c>
      <c r="O100" s="224">
        <f>DB!AP27</f>
        <v>217</v>
      </c>
      <c r="P100" s="224">
        <f>DB!AQ27</f>
        <v>225</v>
      </c>
      <c r="Q100" s="224">
        <f>DB!AR27</f>
        <v>15</v>
      </c>
      <c r="R100" s="224">
        <f t="shared" si="95"/>
        <v>2908</v>
      </c>
      <c r="S100" s="224">
        <f>DB!AS27</f>
        <v>128</v>
      </c>
      <c r="T100" s="225">
        <f>DB!C27</f>
        <v>3036</v>
      </c>
      <c r="U100" s="335">
        <f>DB!E27</f>
        <v>30160.349999999798</v>
      </c>
      <c r="V100" s="352">
        <f>DB!F27*1000</f>
        <v>35.287609500000897</v>
      </c>
      <c r="W100" s="177">
        <f t="shared" si="93"/>
        <v>9.9342391304347171</v>
      </c>
      <c r="X100" s="450">
        <v>0.81063762535559336</v>
      </c>
      <c r="Y100" s="400">
        <f t="shared" si="94"/>
        <v>28.605463969556205</v>
      </c>
      <c r="Z100" s="398">
        <f>DB!H27*$X100</f>
        <v>8.5816391908667244E-4</v>
      </c>
      <c r="AA100" s="402">
        <f>DB!I27*$X100</f>
        <v>8.5816391908667244E-4</v>
      </c>
      <c r="AB100" s="402">
        <f>DB!J27*$X100</f>
        <v>8.5816391908667244E-4</v>
      </c>
      <c r="AC100" s="402">
        <f>DB!K27*$X100</f>
        <v>8.5816391908667244E-4</v>
      </c>
      <c r="AD100" s="407">
        <f>DB!L27*$X100</f>
        <v>1596.0704676453013</v>
      </c>
      <c r="AE100" s="401">
        <f>DB!M27*$X100</f>
        <v>0.18164469620667728</v>
      </c>
      <c r="AF100" s="401">
        <f>DB!N27*$X100</f>
        <v>1.6265506897150313</v>
      </c>
      <c r="AG100" s="401">
        <f>DB!O27*$X100</f>
        <v>1.4302731984778064E-2</v>
      </c>
      <c r="AH100" s="401">
        <f>DB!P27*$X100</f>
        <v>3.8903430998595126E-2</v>
      </c>
      <c r="AI100" s="401">
        <f>DB!Q27*$X100</f>
        <v>4.0762786156616555E-2</v>
      </c>
      <c r="AJ100" s="401">
        <f>DB!R27*$X100</f>
        <v>7.6662643438409643E-3</v>
      </c>
      <c r="AK100" s="402">
        <f>DB!S27*1000*$X100</f>
        <v>2.8176382010012796E-2</v>
      </c>
      <c r="AL100" s="401">
        <f>DB!T27*$X100</f>
        <v>0</v>
      </c>
      <c r="AM100" s="400">
        <f>DB!U27*1000*$X100</f>
        <v>3.146601036651102E-3</v>
      </c>
      <c r="AN100" s="400">
        <f>DB!V27*1000*$X100</f>
        <v>3.5184720682553725</v>
      </c>
      <c r="AO100" s="400">
        <f>DB!W27*1000*$X100</f>
        <v>0</v>
      </c>
      <c r="AP100" s="401">
        <f>DB!X27*1000*$X100</f>
        <v>0</v>
      </c>
      <c r="AQ100" s="400">
        <f>DB!Y27*1000*$X100</f>
        <v>0</v>
      </c>
      <c r="AR100" s="400">
        <f>DB!Z27*1000*$X100</f>
        <v>0</v>
      </c>
      <c r="AS100" s="400">
        <f>DB!AA27*1000*$X100</f>
        <v>0</v>
      </c>
      <c r="AT100" s="400">
        <f>DB!AB27*1000*$X100</f>
        <v>0.85816391908667233</v>
      </c>
      <c r="AU100" s="400">
        <f>DB!AC27*1000*$X100</f>
        <v>0</v>
      </c>
      <c r="AV100" s="400">
        <f>DB!AD27*1000*$X100</f>
        <v>0</v>
      </c>
      <c r="AW100" s="401">
        <f>DB!AE27*1000*$X100</f>
        <v>0</v>
      </c>
      <c r="AX100" s="401">
        <f>DB!AF27*$X100</f>
        <v>0</v>
      </c>
    </row>
    <row r="101" spans="1:52" s="2" customFormat="1" x14ac:dyDescent="0.25">
      <c r="A101" s="24" t="str">
        <f>DB!B28</f>
        <v>EG06</v>
      </c>
      <c r="B101" s="24" t="str">
        <f>DB!B28</f>
        <v>EG06</v>
      </c>
      <c r="C101" s="74" t="s">
        <v>130</v>
      </c>
      <c r="D101" s="126" t="s">
        <v>28</v>
      </c>
      <c r="E101" s="113"/>
      <c r="F101" s="155" t="s">
        <v>47</v>
      </c>
      <c r="G101" s="130"/>
      <c r="H101" s="223">
        <f>DB!AI28</f>
        <v>83</v>
      </c>
      <c r="I101" s="224">
        <f>DB!AJ28</f>
        <v>831</v>
      </c>
      <c r="J101" s="224">
        <f>DB!AK28</f>
        <v>684</v>
      </c>
      <c r="K101" s="224">
        <f>DB!AL28</f>
        <v>4089</v>
      </c>
      <c r="L101" s="224">
        <f>DB!AM28</f>
        <v>5290</v>
      </c>
      <c r="M101" s="224">
        <f>DB!AN28</f>
        <v>2600</v>
      </c>
      <c r="N101" s="224">
        <f>DB!AO28</f>
        <v>2044</v>
      </c>
      <c r="O101" s="224">
        <f>DB!AP28</f>
        <v>948</v>
      </c>
      <c r="P101" s="224">
        <f>DB!AQ28</f>
        <v>876</v>
      </c>
      <c r="Q101" s="224">
        <f>DB!AR28</f>
        <v>154</v>
      </c>
      <c r="R101" s="224">
        <f t="shared" si="95"/>
        <v>17599</v>
      </c>
      <c r="S101" s="224">
        <f>DB!AS28</f>
        <v>5360</v>
      </c>
      <c r="T101" s="225">
        <f>DB!C28</f>
        <v>22959</v>
      </c>
      <c r="U101" s="335">
        <f>DB!E28</f>
        <v>135289.18000000101</v>
      </c>
      <c r="V101" s="352">
        <f>DB!F28*1000</f>
        <v>208.93598658496401</v>
      </c>
      <c r="W101" s="177">
        <f t="shared" si="93"/>
        <v>5.8926425366958934</v>
      </c>
      <c r="X101" s="450">
        <v>0.81063762535559336</v>
      </c>
      <c r="Y101" s="400">
        <f t="shared" si="94"/>
        <v>169.37137201656333</v>
      </c>
      <c r="Z101" s="398">
        <f>DB!H28*$X101</f>
        <v>5.081141160496648E-3</v>
      </c>
      <c r="AA101" s="402">
        <f>DB!I28*$X101</f>
        <v>5.081141160496648E-3</v>
      </c>
      <c r="AB101" s="402">
        <f>DB!J28*$X101</f>
        <v>5.081141160496648E-3</v>
      </c>
      <c r="AC101" s="402">
        <f>DB!K28*$X101</f>
        <v>5.081141160496648E-3</v>
      </c>
      <c r="AD101" s="407">
        <f>DB!L28*$X101</f>
        <v>9450.2450730383953</v>
      </c>
      <c r="AE101" s="401">
        <f>DB!M28*$X101</f>
        <v>1.075508212305476</v>
      </c>
      <c r="AF101" s="401">
        <f>DB!N28*$X101</f>
        <v>5.0342383190162225</v>
      </c>
      <c r="AG101" s="401">
        <f>DB!O28*$X101</f>
        <v>8.4685686008281663E-2</v>
      </c>
      <c r="AH101" s="401">
        <f>DB!P28*$X101</f>
        <v>0.23034506594254717</v>
      </c>
      <c r="AI101" s="401">
        <f>DB!Q28*$X101</f>
        <v>0.24135420512365244</v>
      </c>
      <c r="AJ101" s="401">
        <f>DB!R28*$X101</f>
        <v>4.5391527700441768E-2</v>
      </c>
      <c r="AK101" s="402">
        <f>DB!S28*1000*$X101</f>
        <v>0.16683080143635984</v>
      </c>
      <c r="AL101" s="401">
        <f>DB!T28*$X101</f>
        <v>0</v>
      </c>
      <c r="AM101" s="400">
        <f>DB!U28*1000*$X101</f>
        <v>1.8630850921823879E-2</v>
      </c>
      <c r="AN101" s="400">
        <f>DB!V28*1000*$X101</f>
        <v>20.832678758037879</v>
      </c>
      <c r="AO101" s="400">
        <f>DB!W28*1000*$X101</f>
        <v>0</v>
      </c>
      <c r="AP101" s="401">
        <f>DB!X28*1000*$X101</f>
        <v>0</v>
      </c>
      <c r="AQ101" s="400">
        <f>DB!Y28*1000*$X101</f>
        <v>0</v>
      </c>
      <c r="AR101" s="400">
        <f>DB!Z28*1000*$X101</f>
        <v>0</v>
      </c>
      <c r="AS101" s="400">
        <f>DB!AA28*1000*$X101</f>
        <v>0</v>
      </c>
      <c r="AT101" s="400">
        <f>DB!AB28*1000*$X101</f>
        <v>5.0811411604966485</v>
      </c>
      <c r="AU101" s="400">
        <f>DB!AC28*1000*$X101</f>
        <v>0</v>
      </c>
      <c r="AV101" s="400">
        <f>DB!AD28*1000*$X101</f>
        <v>0</v>
      </c>
      <c r="AW101" s="401">
        <f>DB!AE28*1000*$X101</f>
        <v>0</v>
      </c>
      <c r="AX101" s="401">
        <f>DB!AF28*$X101</f>
        <v>0</v>
      </c>
    </row>
    <row r="102" spans="1:52" s="1" customFormat="1" x14ac:dyDescent="0.25">
      <c r="A102" s="24" t="str">
        <f>DB!B29</f>
        <v>EG07</v>
      </c>
      <c r="B102" s="24" t="str">
        <f>DB!B29</f>
        <v>EG07</v>
      </c>
      <c r="C102" s="126" t="s">
        <v>164</v>
      </c>
      <c r="D102" s="126" t="s">
        <v>114</v>
      </c>
      <c r="E102" s="113"/>
      <c r="F102" s="155" t="s">
        <v>47</v>
      </c>
      <c r="G102" s="130"/>
      <c r="H102" s="223">
        <f>DB!AI29</f>
        <v>337</v>
      </c>
      <c r="I102" s="224">
        <f>DB!AJ29</f>
        <v>148</v>
      </c>
      <c r="J102" s="224">
        <f>DB!AK29</f>
        <v>28</v>
      </c>
      <c r="K102" s="224">
        <f>DB!AL29</f>
        <v>148</v>
      </c>
      <c r="L102" s="224">
        <f>DB!AM29</f>
        <v>50545</v>
      </c>
      <c r="M102" s="224">
        <f>DB!AN29</f>
        <v>88210</v>
      </c>
      <c r="N102" s="224">
        <f>DB!AO29</f>
        <v>48553</v>
      </c>
      <c r="O102" s="224">
        <f>DB!AP29</f>
        <v>37371</v>
      </c>
      <c r="P102" s="224">
        <f>DB!AQ29</f>
        <v>49653</v>
      </c>
      <c r="Q102" s="224">
        <f>DB!AR29</f>
        <v>8775</v>
      </c>
      <c r="R102" s="224">
        <f t="shared" si="95"/>
        <v>283768</v>
      </c>
      <c r="S102" s="224">
        <f>DB!AS29</f>
        <v>1075</v>
      </c>
      <c r="T102" s="225">
        <f>DB!C29</f>
        <v>284843</v>
      </c>
      <c r="U102" s="335">
        <f>DB!E29</f>
        <v>6073526.5400016401</v>
      </c>
      <c r="V102" s="352">
        <f>DB!F29*1000</f>
        <v>21554.013663833699</v>
      </c>
      <c r="W102" s="177">
        <f t="shared" si="93"/>
        <v>21.322365443425465</v>
      </c>
      <c r="X102" s="450">
        <v>0.81063762535559336</v>
      </c>
      <c r="Y102" s="400">
        <f t="shared" si="94"/>
        <v>17472.494453332161</v>
      </c>
      <c r="Z102" s="398">
        <f>DB!H29*$X102</f>
        <v>0.52417483360010031</v>
      </c>
      <c r="AA102" s="402">
        <f>DB!I29*$X102</f>
        <v>0.52417483360010031</v>
      </c>
      <c r="AB102" s="402">
        <f>DB!J29*$X102</f>
        <v>0.52417483360010031</v>
      </c>
      <c r="AC102" s="402">
        <f>DB!K29*$X102</f>
        <v>0.52417483360010031</v>
      </c>
      <c r="AD102" s="407">
        <f>DB!L29*$X102</f>
        <v>974895.30051784986</v>
      </c>
      <c r="AE102" s="401">
        <f>DB!M29*$X102</f>
        <v>110.95033977880595</v>
      </c>
      <c r="AF102" s="401">
        <f>DB!N29*$X102</f>
        <v>293.53790681608393</v>
      </c>
      <c r="AG102" s="401">
        <f>DB!O29*$X102</f>
        <v>8.7362472266660411</v>
      </c>
      <c r="AH102" s="401">
        <f>DB!P29*$X102</f>
        <v>23.762592456542741</v>
      </c>
      <c r="AI102" s="401">
        <f>DB!Q29*$X102</f>
        <v>24.898304596001314</v>
      </c>
      <c r="AJ102" s="401">
        <f>DB!R29*$X102</f>
        <v>4.6826285135017889</v>
      </c>
      <c r="AK102" s="402">
        <f>DB!S29*1000*$X102</f>
        <v>17.210407036543291</v>
      </c>
      <c r="AL102" s="401">
        <f>DB!T29*$X102</f>
        <v>0</v>
      </c>
      <c r="AM102" s="400">
        <f>DB!U29*1000*$X102</f>
        <v>1.9219743898674075</v>
      </c>
      <c r="AN102" s="400">
        <f>DB!V29*1000*$X102</f>
        <v>2149.1168177566092</v>
      </c>
      <c r="AO102" s="400">
        <f>DB!W29*1000*$X102</f>
        <v>0</v>
      </c>
      <c r="AP102" s="401">
        <f>DB!X29*1000*$X102</f>
        <v>0</v>
      </c>
      <c r="AQ102" s="400">
        <f>DB!Y29*1000*$X102</f>
        <v>0</v>
      </c>
      <c r="AR102" s="400">
        <f>DB!Z29*1000*$X102</f>
        <v>0</v>
      </c>
      <c r="AS102" s="400">
        <f>DB!AA29*1000*$X102</f>
        <v>0</v>
      </c>
      <c r="AT102" s="400">
        <f>DB!AB29*1000*$X102</f>
        <v>524.17483360010033</v>
      </c>
      <c r="AU102" s="400">
        <f>DB!AC29*1000*$X102</f>
        <v>0</v>
      </c>
      <c r="AV102" s="400">
        <f>DB!AD29*1000*$X102</f>
        <v>0</v>
      </c>
      <c r="AW102" s="401">
        <f>DB!AE29*1000*$X102</f>
        <v>0</v>
      </c>
      <c r="AX102" s="401">
        <f>DB!AF29*$X102</f>
        <v>0</v>
      </c>
    </row>
    <row r="103" spans="1:52" s="5" customFormat="1" ht="14.25" customHeight="1" x14ac:dyDescent="0.25">
      <c r="A103" s="24" t="str">
        <f>DB!B30</f>
        <v>EG08</v>
      </c>
      <c r="B103" s="24" t="str">
        <f>DB!B30</f>
        <v>EG08</v>
      </c>
      <c r="C103" s="126" t="s">
        <v>73</v>
      </c>
      <c r="D103" s="126" t="s">
        <v>78</v>
      </c>
      <c r="E103" s="113"/>
      <c r="F103" s="155" t="s">
        <v>107</v>
      </c>
      <c r="G103" s="130"/>
      <c r="H103" s="223">
        <f>DB!AI30</f>
        <v>2</v>
      </c>
      <c r="I103" s="224">
        <f>DB!AJ30</f>
        <v>6</v>
      </c>
      <c r="J103" s="224">
        <f>DB!AK30</f>
        <v>0</v>
      </c>
      <c r="K103" s="224">
        <f>DB!AL30</f>
        <v>1</v>
      </c>
      <c r="L103" s="224">
        <f>DB!AM30</f>
        <v>9</v>
      </c>
      <c r="M103" s="224">
        <f>DB!AN30</f>
        <v>53</v>
      </c>
      <c r="N103" s="224">
        <f>DB!AO30</f>
        <v>73</v>
      </c>
      <c r="O103" s="224">
        <f>DB!AP30</f>
        <v>605</v>
      </c>
      <c r="P103" s="224">
        <f>DB!AQ30</f>
        <v>1049</v>
      </c>
      <c r="Q103" s="224">
        <f>DB!AR30</f>
        <v>133</v>
      </c>
      <c r="R103" s="224">
        <f t="shared" si="95"/>
        <v>1931</v>
      </c>
      <c r="S103" s="224">
        <f>DB!AS30</f>
        <v>23</v>
      </c>
      <c r="T103" s="225">
        <f>DB!C30</f>
        <v>1954</v>
      </c>
      <c r="U103" s="335">
        <f>DB!E30</f>
        <v>199283.21</v>
      </c>
      <c r="V103" s="352">
        <f>DB!F30*1000</f>
        <v>717.41955599999892</v>
      </c>
      <c r="W103" s="177">
        <f t="shared" si="93"/>
        <v>101.98731320368475</v>
      </c>
      <c r="X103" s="450">
        <v>0.81063762535559336</v>
      </c>
      <c r="Y103" s="400">
        <f t="shared" si="94"/>
        <v>581.56728525950325</v>
      </c>
      <c r="Z103" s="398">
        <f>DB!H30*$X103</f>
        <v>1.7447018557785285E-2</v>
      </c>
      <c r="AA103" s="402">
        <f>DB!I30*$X103</f>
        <v>1.7447018557785285E-2</v>
      </c>
      <c r="AB103" s="402">
        <f>DB!J30*$X103</f>
        <v>1.7447018557785285E-2</v>
      </c>
      <c r="AC103" s="402">
        <f>DB!K30*$X103</f>
        <v>1.7447018557785285E-2</v>
      </c>
      <c r="AD103" s="407">
        <f>DB!L30*$X103</f>
        <v>32449.128248339617</v>
      </c>
      <c r="AE103" s="401">
        <f>DB!M30*$X103</f>
        <v>3.6929522613978674</v>
      </c>
      <c r="AF103" s="401">
        <f>DB!N30*$X103</f>
        <v>13.085263918338761</v>
      </c>
      <c r="AG103" s="401">
        <f>DB!O30*$X103</f>
        <v>0.29078364262975126</v>
      </c>
      <c r="AH103" s="401">
        <f>DB!P30*$X103</f>
        <v>0.790931507952924</v>
      </c>
      <c r="AI103" s="401">
        <f>DB!Q30*$X103</f>
        <v>0.82873338149479336</v>
      </c>
      <c r="AJ103" s="401">
        <f>DB!R30*$X103</f>
        <v>0.15586003244954791</v>
      </c>
      <c r="AK103" s="402">
        <f>DB!S30*1000*$X103</f>
        <v>0.57284377598061242</v>
      </c>
      <c r="AL103" s="401">
        <f>DB!T30*$X103</f>
        <v>0</v>
      </c>
      <c r="AM103" s="400">
        <f>DB!U30*1000*$X103</f>
        <v>6.3972401378544819E-2</v>
      </c>
      <c r="AN103" s="400">
        <f>DB!V30*1000*$X103</f>
        <v>71.532776086920052</v>
      </c>
      <c r="AO103" s="400">
        <f>DB!W30*1000*$X103</f>
        <v>0</v>
      </c>
      <c r="AP103" s="401">
        <f>DB!X30*1000*$X103</f>
        <v>0</v>
      </c>
      <c r="AQ103" s="400">
        <f>DB!Y30*1000*$X103</f>
        <v>0</v>
      </c>
      <c r="AR103" s="400">
        <f>DB!Z30*1000*$X103</f>
        <v>0</v>
      </c>
      <c r="AS103" s="400">
        <f>DB!AA30*1000*$X103</f>
        <v>0</v>
      </c>
      <c r="AT103" s="400">
        <f>DB!AB30*1000*$X103</f>
        <v>17.447018557785285</v>
      </c>
      <c r="AU103" s="400">
        <f>DB!AC30*1000*$X103</f>
        <v>0</v>
      </c>
      <c r="AV103" s="400">
        <f>DB!AD30*1000*$X103</f>
        <v>0</v>
      </c>
      <c r="AW103" s="401">
        <f>DB!AE30*1000*$X103</f>
        <v>0</v>
      </c>
      <c r="AX103" s="401">
        <f>DB!AF30*$X103</f>
        <v>0</v>
      </c>
    </row>
    <row r="104" spans="1:52" s="5" customFormat="1" ht="14.25" customHeight="1" x14ac:dyDescent="0.25">
      <c r="A104" s="24" t="str">
        <f>DB!B31</f>
        <v>EG09</v>
      </c>
      <c r="B104" s="24" t="str">
        <f>DB!B31</f>
        <v>EG09</v>
      </c>
      <c r="C104" s="126" t="s">
        <v>74</v>
      </c>
      <c r="D104" s="126" t="s">
        <v>81</v>
      </c>
      <c r="E104" s="113"/>
      <c r="F104" s="155" t="s">
        <v>107</v>
      </c>
      <c r="G104" s="130"/>
      <c r="H104" s="223">
        <f>DB!AI31</f>
        <v>0</v>
      </c>
      <c r="I104" s="224">
        <f>DB!AJ31</f>
        <v>0</v>
      </c>
      <c r="J104" s="224">
        <f>DB!AK31</f>
        <v>0</v>
      </c>
      <c r="K104" s="224">
        <f>DB!AL31</f>
        <v>1</v>
      </c>
      <c r="L104" s="224">
        <f>DB!AM31</f>
        <v>0</v>
      </c>
      <c r="M104" s="224">
        <f>DB!AN31</f>
        <v>5</v>
      </c>
      <c r="N104" s="224">
        <f>DB!AO31</f>
        <v>4</v>
      </c>
      <c r="O104" s="224">
        <f>DB!AP31</f>
        <v>10</v>
      </c>
      <c r="P104" s="224">
        <f>DB!AQ31</f>
        <v>25</v>
      </c>
      <c r="Q104" s="224">
        <f>DB!AR31</f>
        <v>2</v>
      </c>
      <c r="R104" s="224">
        <f t="shared" si="95"/>
        <v>47</v>
      </c>
      <c r="S104" s="224">
        <f>DB!AS31</f>
        <v>4</v>
      </c>
      <c r="T104" s="225">
        <f>DB!C31</f>
        <v>51</v>
      </c>
      <c r="U104" s="335">
        <f>DB!E31</f>
        <v>7478.1</v>
      </c>
      <c r="V104" s="352">
        <f>DB!F31*1000</f>
        <v>26.92116</v>
      </c>
      <c r="W104" s="177">
        <f t="shared" si="93"/>
        <v>146.62941176470588</v>
      </c>
      <c r="X104" s="450">
        <v>0.81063762535559336</v>
      </c>
      <c r="Y104" s="400">
        <f t="shared" si="94"/>
        <v>21.823305214217985</v>
      </c>
      <c r="Z104" s="398">
        <f>DB!H31*$X104</f>
        <v>6.5469915642653949E-4</v>
      </c>
      <c r="AA104" s="402">
        <f>DB!I31*$X104</f>
        <v>6.5469915642653949E-4</v>
      </c>
      <c r="AB104" s="402">
        <f>DB!J31*$X104</f>
        <v>6.5469915642653949E-4</v>
      </c>
      <c r="AC104" s="402">
        <f>DB!K31*$X104</f>
        <v>6.5469915642653949E-4</v>
      </c>
      <c r="AD104" s="407">
        <f>DB!L31*$X104</f>
        <v>1217.6531377325066</v>
      </c>
      <c r="AE104" s="401">
        <f>DB!M31*$X104</f>
        <v>0.13857798811028421</v>
      </c>
      <c r="AF104" s="401">
        <f>DB!N31*$X104</f>
        <v>0.49102436731990473</v>
      </c>
      <c r="AG104" s="401">
        <f>DB!O31*$X104</f>
        <v>1.0911652607108992E-2</v>
      </c>
      <c r="AH104" s="401">
        <f>DB!P31*$X104</f>
        <v>2.9679695091336462E-2</v>
      </c>
      <c r="AI104" s="401">
        <f>DB!Q31*$X104</f>
        <v>3.1098209930260627E-2</v>
      </c>
      <c r="AJ104" s="401">
        <f>DB!R31*$X104</f>
        <v>5.8486457974104202E-3</v>
      </c>
      <c r="AK104" s="402">
        <f>DB!S31*1000*$X104</f>
        <v>2.1495955636004715E-2</v>
      </c>
      <c r="AL104" s="401">
        <f>DB!T31*$X104</f>
        <v>0</v>
      </c>
      <c r="AM104" s="400">
        <f>DB!U31*1000*$X104</f>
        <v>2.4005635735639785E-3</v>
      </c>
      <c r="AN104" s="400">
        <f>DB!V31*1000*$X104</f>
        <v>2.684266541348812</v>
      </c>
      <c r="AO104" s="400">
        <f>DB!W31*1000*$X104</f>
        <v>0</v>
      </c>
      <c r="AP104" s="401">
        <f>DB!X31*1000*$X104</f>
        <v>0</v>
      </c>
      <c r="AQ104" s="400">
        <f>DB!Y31*1000*$X104</f>
        <v>0</v>
      </c>
      <c r="AR104" s="400">
        <f>DB!Z31*1000*$X104</f>
        <v>0</v>
      </c>
      <c r="AS104" s="400">
        <f>DB!AA31*1000*$X104</f>
        <v>0</v>
      </c>
      <c r="AT104" s="400">
        <f>DB!AB31*1000*$X104</f>
        <v>0.65469915642653953</v>
      </c>
      <c r="AU104" s="400">
        <f>DB!AC31*1000*$X104</f>
        <v>0</v>
      </c>
      <c r="AV104" s="400">
        <f>DB!AD31*1000*$X104</f>
        <v>0</v>
      </c>
      <c r="AW104" s="401">
        <f>DB!AE31*1000*$X104</f>
        <v>0</v>
      </c>
      <c r="AX104" s="401">
        <f>DB!AF31*$X104</f>
        <v>0</v>
      </c>
    </row>
    <row r="105" spans="1:52" s="5" customFormat="1" ht="14.25" customHeight="1" x14ac:dyDescent="0.25">
      <c r="A105" s="24" t="str">
        <f>DB!B32</f>
        <v>EG10</v>
      </c>
      <c r="B105" s="24" t="str">
        <f>DB!B32</f>
        <v>EG10</v>
      </c>
      <c r="C105" s="126" t="s">
        <v>80</v>
      </c>
      <c r="D105" s="126" t="s">
        <v>82</v>
      </c>
      <c r="E105" s="113"/>
      <c r="F105" s="155" t="s">
        <v>107</v>
      </c>
      <c r="G105" s="130"/>
      <c r="H105" s="223">
        <f>DB!AI32</f>
        <v>0</v>
      </c>
      <c r="I105" s="224">
        <f>DB!AJ32</f>
        <v>0</v>
      </c>
      <c r="J105" s="224">
        <f>DB!AK32</f>
        <v>0</v>
      </c>
      <c r="K105" s="224">
        <f>DB!AL32</f>
        <v>0</v>
      </c>
      <c r="L105" s="224">
        <f>DB!AM32</f>
        <v>0</v>
      </c>
      <c r="M105" s="224">
        <f>DB!AN32</f>
        <v>0</v>
      </c>
      <c r="N105" s="224">
        <f>DB!AO32</f>
        <v>0</v>
      </c>
      <c r="O105" s="224">
        <f>DB!AP32</f>
        <v>3</v>
      </c>
      <c r="P105" s="224">
        <f>DB!AQ32</f>
        <v>0</v>
      </c>
      <c r="Q105" s="224">
        <f>DB!AR32</f>
        <v>1</v>
      </c>
      <c r="R105" s="224">
        <f t="shared" si="95"/>
        <v>4</v>
      </c>
      <c r="S105" s="224">
        <f>DB!AS32</f>
        <v>0</v>
      </c>
      <c r="T105" s="225">
        <f>DB!C32</f>
        <v>4</v>
      </c>
      <c r="U105" s="335">
        <f>DB!E32</f>
        <v>183.9</v>
      </c>
      <c r="V105" s="352">
        <f>DB!F32*1000</f>
        <v>3.3101999999999999E-2</v>
      </c>
      <c r="W105" s="177">
        <f t="shared" si="93"/>
        <v>45.975000000000001</v>
      </c>
      <c r="X105" s="450">
        <v>0.81063762535559336</v>
      </c>
      <c r="Y105" s="400">
        <f t="shared" si="94"/>
        <v>2.6833726674520851E-2</v>
      </c>
      <c r="Z105" s="398">
        <f>DB!H32*$X105</f>
        <v>8.0501180023562556E-7</v>
      </c>
      <c r="AA105" s="402">
        <f>DB!I32*$X105</f>
        <v>8.0501180023562556E-7</v>
      </c>
      <c r="AB105" s="402">
        <f>DB!J32*$X105</f>
        <v>8.0501180023562556E-7</v>
      </c>
      <c r="AC105" s="402">
        <f>DB!K32*$X105</f>
        <v>8.0501180023562556E-7</v>
      </c>
      <c r="AD105" s="407">
        <f>DB!L32*$X105</f>
        <v>1.4972146135315654</v>
      </c>
      <c r="AE105" s="401">
        <f>DB!M32*$X105</f>
        <v>1.7039416438320739E-4</v>
      </c>
      <c r="AF105" s="401">
        <f>DB!N32*$X105</f>
        <v>6.037588501767192E-4</v>
      </c>
      <c r="AG105" s="401">
        <f>DB!O32*$X105</f>
        <v>1.3416863337260428E-5</v>
      </c>
      <c r="AH105" s="401">
        <f>DB!P32*$X105</f>
        <v>3.6493868277348354E-5</v>
      </c>
      <c r="AI105" s="401">
        <f>DB!Q32*$X105</f>
        <v>3.8238060511192217E-5</v>
      </c>
      <c r="AJ105" s="401">
        <f>DB!R32*$X105</f>
        <v>7.1914387487715875E-6</v>
      </c>
      <c r="AK105" s="402">
        <f>DB!S32*1000*$X105</f>
        <v>2.6431220774403037E-5</v>
      </c>
      <c r="AL105" s="401">
        <f>DB!T32*$X105</f>
        <v>0</v>
      </c>
      <c r="AM105" s="400">
        <f>DB!U32*1000*$X105</f>
        <v>2.9517099341972938E-6</v>
      </c>
      <c r="AN105" s="400">
        <f>DB!V32*1000*$X105</f>
        <v>3.3005483809660646E-3</v>
      </c>
      <c r="AO105" s="400">
        <f>DB!W32*1000*$X105</f>
        <v>0</v>
      </c>
      <c r="AP105" s="401">
        <f>DB!X32*1000*$X105</f>
        <v>0</v>
      </c>
      <c r="AQ105" s="400">
        <f>DB!Y32*1000*$X105</f>
        <v>0</v>
      </c>
      <c r="AR105" s="400">
        <f>DB!Z32*1000*$X105</f>
        <v>0</v>
      </c>
      <c r="AS105" s="400">
        <f>DB!AA32*1000*$X105</f>
        <v>0</v>
      </c>
      <c r="AT105" s="400">
        <f>DB!AB32*1000*$X105</f>
        <v>8.050118002356256E-4</v>
      </c>
      <c r="AU105" s="400">
        <f>DB!AC32*1000*$X105</f>
        <v>0</v>
      </c>
      <c r="AV105" s="400">
        <f>DB!AD32*1000*$X105</f>
        <v>0</v>
      </c>
      <c r="AW105" s="401">
        <f>DB!AE32*1000*$X105</f>
        <v>0</v>
      </c>
      <c r="AX105" s="401">
        <f>DB!AF32*$X105</f>
        <v>0</v>
      </c>
    </row>
    <row r="106" spans="1:52" s="5" customFormat="1" ht="14.25" customHeight="1" x14ac:dyDescent="0.25">
      <c r="A106" s="24" t="str">
        <f>DB!B33</f>
        <v>EG11</v>
      </c>
      <c r="B106" s="24" t="str">
        <f>DB!B33</f>
        <v>EG11</v>
      </c>
      <c r="C106" s="70" t="s">
        <v>75</v>
      </c>
      <c r="D106" s="126" t="s">
        <v>83</v>
      </c>
      <c r="E106" s="113"/>
      <c r="F106" s="155" t="s">
        <v>107</v>
      </c>
      <c r="G106" s="130"/>
      <c r="H106" s="223">
        <f>DB!AI33</f>
        <v>0</v>
      </c>
      <c r="I106" s="224">
        <f>DB!AJ33</f>
        <v>0</v>
      </c>
      <c r="J106" s="224">
        <f>DB!AK33</f>
        <v>0</v>
      </c>
      <c r="K106" s="224">
        <f>DB!AL33</f>
        <v>0</v>
      </c>
      <c r="L106" s="224">
        <f>DB!AM33</f>
        <v>0</v>
      </c>
      <c r="M106" s="224">
        <f>DB!AN33</f>
        <v>3</v>
      </c>
      <c r="N106" s="224">
        <f>DB!AO33</f>
        <v>0</v>
      </c>
      <c r="O106" s="224">
        <f>DB!AP33</f>
        <v>7</v>
      </c>
      <c r="P106" s="224">
        <f>DB!AQ33</f>
        <v>45</v>
      </c>
      <c r="Q106" s="224">
        <f>DB!AR33</f>
        <v>12</v>
      </c>
      <c r="R106" s="224">
        <f t="shared" si="95"/>
        <v>67</v>
      </c>
      <c r="S106" s="224">
        <f>DB!AS33</f>
        <v>1</v>
      </c>
      <c r="T106" s="225">
        <f>DB!C33</f>
        <v>68</v>
      </c>
      <c r="U106" s="335">
        <f>DB!E33</f>
        <v>1712.85</v>
      </c>
      <c r="V106" s="352">
        <f>DB!F33*1000</f>
        <v>6.1662599999999994</v>
      </c>
      <c r="W106" s="177">
        <f t="shared" si="93"/>
        <v>25.188970588235293</v>
      </c>
      <c r="X106" s="450">
        <v>0.81063762535559336</v>
      </c>
      <c r="Y106" s="400">
        <f t="shared" si="94"/>
        <v>4.9986023637251806</v>
      </c>
      <c r="Z106" s="398">
        <f>DB!H33*$X106</f>
        <v>1.4995807091175545E-4</v>
      </c>
      <c r="AA106" s="402">
        <f>DB!I33*$X106</f>
        <v>1.4995807091175545E-4</v>
      </c>
      <c r="AB106" s="402">
        <f>DB!J33*$X106</f>
        <v>1.4995807091175545E-4</v>
      </c>
      <c r="AC106" s="402">
        <f>DB!K33*$X106</f>
        <v>1.4995807091175545E-4</v>
      </c>
      <c r="AD106" s="407">
        <f>DB!L33*$X106</f>
        <v>278.90201748641022</v>
      </c>
      <c r="AE106" s="401">
        <f>DB!M33*$X106</f>
        <v>3.1741125009654904E-2</v>
      </c>
      <c r="AF106" s="401">
        <f>DB!N33*$X106</f>
        <v>8.9974842547053263E-2</v>
      </c>
      <c r="AG106" s="401">
        <f>DB!O33*$X106</f>
        <v>2.4993011818625903E-3</v>
      </c>
      <c r="AH106" s="401">
        <f>DB!P33*$X106</f>
        <v>6.7980992146662459E-3</v>
      </c>
      <c r="AI106" s="401">
        <f>DB!Q33*$X106</f>
        <v>7.123008368308383E-3</v>
      </c>
      <c r="AJ106" s="401">
        <f>DB!R33*$X106</f>
        <v>1.3396254334783484E-3</v>
      </c>
      <c r="AK106" s="402">
        <f>DB!S33*1000*$X106</f>
        <v>4.9236233282693035E-3</v>
      </c>
      <c r="AL106" s="401">
        <f>DB!T33*$X106</f>
        <v>0</v>
      </c>
      <c r="AM106" s="400">
        <f>DB!U33*1000*$X106</f>
        <v>5.4984626000976989E-4</v>
      </c>
      <c r="AN106" s="400">
        <f>DB!V33*1000*$X106</f>
        <v>0.61482809073819722</v>
      </c>
      <c r="AO106" s="400">
        <f>DB!W33*1000*$X106</f>
        <v>0</v>
      </c>
      <c r="AP106" s="401">
        <f>DB!X33*1000*$X106</f>
        <v>0</v>
      </c>
      <c r="AQ106" s="400">
        <f>DB!Y33*1000*$X106</f>
        <v>0</v>
      </c>
      <c r="AR106" s="400">
        <f>DB!Z33*1000*$X106</f>
        <v>0</v>
      </c>
      <c r="AS106" s="400">
        <f>DB!AA33*1000*$X106</f>
        <v>0</v>
      </c>
      <c r="AT106" s="400">
        <f>DB!AB33*1000*$X106</f>
        <v>0.14995807091175545</v>
      </c>
      <c r="AU106" s="400">
        <f>DB!AC33*1000*$X106</f>
        <v>0</v>
      </c>
      <c r="AV106" s="400">
        <f>DB!AD33*1000*$X106</f>
        <v>0</v>
      </c>
      <c r="AW106" s="401">
        <f>DB!AE33*1000*$X106</f>
        <v>0</v>
      </c>
      <c r="AX106" s="401">
        <f>DB!AF33*$X106</f>
        <v>0</v>
      </c>
    </row>
    <row r="107" spans="1:52" s="5" customFormat="1" ht="27.75" customHeight="1" x14ac:dyDescent="0.25">
      <c r="A107" s="24" t="str">
        <f>DB!B34</f>
        <v>EG12</v>
      </c>
      <c r="B107" s="24" t="str">
        <f>DB!B34</f>
        <v>EG12</v>
      </c>
      <c r="C107" s="70" t="s">
        <v>168</v>
      </c>
      <c r="D107" s="468" t="s">
        <v>119</v>
      </c>
      <c r="E107" s="468"/>
      <c r="F107" s="158" t="s">
        <v>107</v>
      </c>
      <c r="G107" s="130"/>
      <c r="H107" s="223">
        <f>DB!AI34</f>
        <v>378</v>
      </c>
      <c r="I107" s="224">
        <f>DB!AJ34</f>
        <v>32</v>
      </c>
      <c r="J107" s="224">
        <f>DB!AK34</f>
        <v>43</v>
      </c>
      <c r="K107" s="224">
        <f>DB!AL34</f>
        <v>272</v>
      </c>
      <c r="L107" s="224">
        <f>DB!AM34</f>
        <v>1287</v>
      </c>
      <c r="M107" s="224">
        <f>DB!AN34</f>
        <v>2001</v>
      </c>
      <c r="N107" s="224">
        <f>DB!AO34</f>
        <v>1647</v>
      </c>
      <c r="O107" s="224">
        <f>DB!AP34</f>
        <v>1678</v>
      </c>
      <c r="P107" s="224">
        <f>DB!AQ34</f>
        <v>1707</v>
      </c>
      <c r="Q107" s="224">
        <f>DB!AR34</f>
        <v>235</v>
      </c>
      <c r="R107" s="224">
        <f t="shared" si="95"/>
        <v>9280</v>
      </c>
      <c r="S107" s="224">
        <f>DB!AS34</f>
        <v>52</v>
      </c>
      <c r="T107" s="225">
        <f>DB!C34</f>
        <v>9332</v>
      </c>
      <c r="U107" s="335">
        <f>DB!E34</f>
        <v>642147.53999999806</v>
      </c>
      <c r="V107" s="352">
        <f>DB!F34*1000</f>
        <v>1849.38491520001</v>
      </c>
      <c r="W107" s="177">
        <f t="shared" si="93"/>
        <v>68.811352336047804</v>
      </c>
      <c r="X107" s="450">
        <v>0.81063762535559336</v>
      </c>
      <c r="Y107" s="400">
        <f t="shared" si="94"/>
        <v>1499.1809960261915</v>
      </c>
      <c r="Z107" s="398">
        <f>DB!H34*$X107</f>
        <v>4.4975429880785338E-2</v>
      </c>
      <c r="AA107" s="402">
        <f>DB!I34*$X107</f>
        <v>4.4975429880785338E-2</v>
      </c>
      <c r="AB107" s="402">
        <f>DB!J34*$X107</f>
        <v>4.4975429880785338E-2</v>
      </c>
      <c r="AC107" s="402">
        <f>DB!K34*$X107</f>
        <v>4.4975429880785338E-2</v>
      </c>
      <c r="AD107" s="407">
        <f>DB!L34*$X107</f>
        <v>83648.302854271911</v>
      </c>
      <c r="AE107" s="401">
        <f>DB!M34*$X107</f>
        <v>9.5197993247661827</v>
      </c>
      <c r="AF107" s="401">
        <f>DB!N34*$X107</f>
        <v>20.238943446353314</v>
      </c>
      <c r="AG107" s="401">
        <f>DB!O34*$X107</f>
        <v>0.74959049801309574</v>
      </c>
      <c r="AH107" s="401">
        <f>DB!P34*$X107</f>
        <v>2.0388861545956258</v>
      </c>
      <c r="AI107" s="401">
        <f>DB!Q34*$X107</f>
        <v>2.1363329193373359</v>
      </c>
      <c r="AJ107" s="401">
        <f>DB!R34*$X107</f>
        <v>0.40178050693501716</v>
      </c>
      <c r="AK107" s="402">
        <f>DB!S34*1000*$X107</f>
        <v>1.47669328108575</v>
      </c>
      <c r="AL107" s="401">
        <f>DB!T34*$X107</f>
        <v>0</v>
      </c>
      <c r="AM107" s="400">
        <f>DB!U34*1000*$X107</f>
        <v>0.16490990956287938</v>
      </c>
      <c r="AN107" s="400">
        <f>DB!V34*1000*$X107</f>
        <v>184.39926251122947</v>
      </c>
      <c r="AO107" s="400">
        <f>DB!W34*1000*$X107</f>
        <v>0</v>
      </c>
      <c r="AP107" s="401">
        <f>DB!X34*1000*$X107</f>
        <v>0</v>
      </c>
      <c r="AQ107" s="400">
        <f>DB!Y34*1000*$X107</f>
        <v>0</v>
      </c>
      <c r="AR107" s="400">
        <f>DB!Z34*1000*$X107</f>
        <v>0</v>
      </c>
      <c r="AS107" s="400">
        <f>DB!AA34*1000*$X107</f>
        <v>0</v>
      </c>
      <c r="AT107" s="400">
        <f>DB!AB34*1000*$X107</f>
        <v>44.975429880785342</v>
      </c>
      <c r="AU107" s="400">
        <f>DB!AC34*1000*$X107</f>
        <v>0</v>
      </c>
      <c r="AV107" s="400">
        <f>DB!AD34*1000*$X107</f>
        <v>0</v>
      </c>
      <c r="AW107" s="401">
        <f>DB!AE34*1000*$X107</f>
        <v>0</v>
      </c>
      <c r="AX107" s="401">
        <f>DB!AF34*$X107</f>
        <v>0</v>
      </c>
    </row>
    <row r="108" spans="1:52" s="5" customFormat="1" ht="39.75" customHeight="1" x14ac:dyDescent="0.25">
      <c r="A108" s="24" t="str">
        <f>DB!B35</f>
        <v>EG13</v>
      </c>
      <c r="B108" s="24" t="str">
        <f>DB!B35</f>
        <v>EG13</v>
      </c>
      <c r="C108" s="126" t="s">
        <v>76</v>
      </c>
      <c r="D108" s="468" t="s">
        <v>113</v>
      </c>
      <c r="E108" s="468"/>
      <c r="F108" s="158">
        <v>10</v>
      </c>
      <c r="G108" s="130"/>
      <c r="H108" s="223">
        <f>DB!AI35</f>
        <v>13</v>
      </c>
      <c r="I108" s="224">
        <f>DB!AJ35</f>
        <v>30</v>
      </c>
      <c r="J108" s="224">
        <f>DB!AK35</f>
        <v>28</v>
      </c>
      <c r="K108" s="224">
        <f>DB!AL35</f>
        <v>81</v>
      </c>
      <c r="L108" s="224">
        <f>DB!AM35</f>
        <v>451</v>
      </c>
      <c r="M108" s="224">
        <f>DB!AN35</f>
        <v>332</v>
      </c>
      <c r="N108" s="224">
        <f>DB!AO35</f>
        <v>206</v>
      </c>
      <c r="O108" s="224">
        <f>DB!AP35</f>
        <v>189</v>
      </c>
      <c r="P108" s="224">
        <f>DB!AQ35</f>
        <v>200</v>
      </c>
      <c r="Q108" s="224">
        <f>DB!AR35</f>
        <v>31</v>
      </c>
      <c r="R108" s="224">
        <f t="shared" si="95"/>
        <v>1561</v>
      </c>
      <c r="S108" s="224">
        <f>DB!AS35</f>
        <v>47</v>
      </c>
      <c r="T108" s="225">
        <f>DB!C35</f>
        <v>1608</v>
      </c>
      <c r="U108" s="335">
        <f>DB!E35</f>
        <v>118266.69</v>
      </c>
      <c r="V108" s="352">
        <f>DB!F35*1000</f>
        <v>212.880042</v>
      </c>
      <c r="W108" s="177">
        <f t="shared" si="93"/>
        <v>73.548936567164176</v>
      </c>
      <c r="X108" s="450">
        <v>0.81063762535559336</v>
      </c>
      <c r="Y108" s="400">
        <f t="shared" si="94"/>
        <v>172.56857173247897</v>
      </c>
      <c r="Z108" s="398">
        <f>DB!H35*$X108</f>
        <v>5.1770571519743694E-3</v>
      </c>
      <c r="AA108" s="402">
        <f>DB!I35*$X108</f>
        <v>5.1770571519743694E-3</v>
      </c>
      <c r="AB108" s="402">
        <f>DB!J35*$X108</f>
        <v>5.1770571519743694E-3</v>
      </c>
      <c r="AC108" s="402">
        <f>DB!K35*$X108</f>
        <v>5.1770571519743694E-3</v>
      </c>
      <c r="AD108" s="407">
        <f>DB!L35*$X108</f>
        <v>9628.6360283853974</v>
      </c>
      <c r="AE108" s="401">
        <f>DB!M35*$X108</f>
        <v>1.0958104305012415</v>
      </c>
      <c r="AF108" s="401">
        <f>DB!N35*$X108</f>
        <v>2.3296757183884664</v>
      </c>
      <c r="AG108" s="401">
        <f>DB!O35*$X108</f>
        <v>8.6284285866239485E-2</v>
      </c>
      <c r="AH108" s="401">
        <f>DB!P35*$X108</f>
        <v>0.23469325755617143</v>
      </c>
      <c r="AI108" s="401">
        <f>DB!Q35*$X108</f>
        <v>0.24591021471878174</v>
      </c>
      <c r="AJ108" s="401">
        <f>DB!R35*$X108</f>
        <v>4.6248377224304367E-2</v>
      </c>
      <c r="AK108" s="402">
        <f>DB!S35*1000*$X108</f>
        <v>0.16998004315649182</v>
      </c>
      <c r="AL108" s="401">
        <f>DB!T35*$X108</f>
        <v>0</v>
      </c>
      <c r="AM108" s="400">
        <f>DB!U35*1000*$X108</f>
        <v>1.8982542890572687E-2</v>
      </c>
      <c r="AN108" s="400">
        <f>DB!V35*1000*$X108</f>
        <v>21.225934323094997</v>
      </c>
      <c r="AO108" s="400">
        <f>DB!W35*1000*$X108</f>
        <v>0</v>
      </c>
      <c r="AP108" s="401">
        <f>DB!X35*1000*$X108</f>
        <v>0</v>
      </c>
      <c r="AQ108" s="400">
        <f>DB!Y35*1000*$X108</f>
        <v>0</v>
      </c>
      <c r="AR108" s="400">
        <f>DB!Z35*1000*$X108</f>
        <v>0</v>
      </c>
      <c r="AS108" s="400">
        <f>DB!AA35*1000*$X108</f>
        <v>0</v>
      </c>
      <c r="AT108" s="400">
        <f>DB!AB35*1000*$X108</f>
        <v>5.1770571519743687</v>
      </c>
      <c r="AU108" s="400">
        <f>DB!AC35*1000*$X108</f>
        <v>0</v>
      </c>
      <c r="AV108" s="400">
        <f>DB!AD35*1000*$X108</f>
        <v>0</v>
      </c>
      <c r="AW108" s="401">
        <f>DB!AE35*1000*$X108</f>
        <v>0</v>
      </c>
      <c r="AX108" s="401">
        <f>DB!AF35*$X108</f>
        <v>0</v>
      </c>
    </row>
    <row r="109" spans="1:52" s="5" customFormat="1" ht="28.5" customHeight="1" x14ac:dyDescent="0.25">
      <c r="A109" s="24" t="str">
        <f>DB!B36</f>
        <v>EG14</v>
      </c>
      <c r="B109" s="24" t="str">
        <f>DB!B36</f>
        <v>EG14</v>
      </c>
      <c r="C109" s="70" t="s">
        <v>169</v>
      </c>
      <c r="D109" s="468" t="s">
        <v>79</v>
      </c>
      <c r="E109" s="468"/>
      <c r="F109" s="155" t="s">
        <v>47</v>
      </c>
      <c r="G109" s="130"/>
      <c r="H109" s="223">
        <f>DB!AI36</f>
        <v>61</v>
      </c>
      <c r="I109" s="224">
        <f>DB!AJ36</f>
        <v>12</v>
      </c>
      <c r="J109" s="224">
        <f>DB!AK36</f>
        <v>20</v>
      </c>
      <c r="K109" s="224">
        <f>DB!AL36</f>
        <v>29</v>
      </c>
      <c r="L109" s="224">
        <f>DB!AM36</f>
        <v>32</v>
      </c>
      <c r="M109" s="224">
        <f>DB!AN36</f>
        <v>42</v>
      </c>
      <c r="N109" s="224">
        <f>DB!AO36</f>
        <v>29</v>
      </c>
      <c r="O109" s="224">
        <f>DB!AP36</f>
        <v>71</v>
      </c>
      <c r="P109" s="224">
        <f>DB!AQ36</f>
        <v>66</v>
      </c>
      <c r="Q109" s="224">
        <f>DB!AR36</f>
        <v>6</v>
      </c>
      <c r="R109" s="224">
        <f t="shared" si="95"/>
        <v>368</v>
      </c>
      <c r="S109" s="224">
        <f>DB!AS36</f>
        <v>3</v>
      </c>
      <c r="T109" s="225">
        <f>DB!C36</f>
        <v>371</v>
      </c>
      <c r="U109" s="335">
        <f>DB!E36</f>
        <v>32229</v>
      </c>
      <c r="V109" s="352">
        <f>DB!F36*1000</f>
        <v>81.217079999999712</v>
      </c>
      <c r="W109" s="177">
        <f t="shared" si="93"/>
        <v>86.870619946091651</v>
      </c>
      <c r="X109" s="450">
        <v>0.81063762535559336</v>
      </c>
      <c r="Y109" s="400">
        <f t="shared" si="94"/>
        <v>65.837620869515021</v>
      </c>
      <c r="Z109" s="398">
        <f>DB!H36*$X109</f>
        <v>1.9751286260854578E-3</v>
      </c>
      <c r="AA109" s="402">
        <f>DB!I36*$X109</f>
        <v>1.9751286260854578E-3</v>
      </c>
      <c r="AB109" s="402">
        <f>DB!J36*$X109</f>
        <v>1.9751286260854578E-3</v>
      </c>
      <c r="AC109" s="402">
        <f>DB!K36*$X109</f>
        <v>1.9751286260854578E-3</v>
      </c>
      <c r="AD109" s="407">
        <f>DB!L36*$X109</f>
        <v>3673.4758940354736</v>
      </c>
      <c r="AE109" s="401">
        <f>DB!M36*$X109</f>
        <v>0.41806889252142188</v>
      </c>
      <c r="AF109" s="401">
        <f>DB!N36*$X109</f>
        <v>0.88880788173845593</v>
      </c>
      <c r="AG109" s="401">
        <f>DB!O36*$X109</f>
        <v>3.2918810434757549E-2</v>
      </c>
      <c r="AH109" s="401">
        <f>DB!P36*$X109</f>
        <v>8.953916438254074E-2</v>
      </c>
      <c r="AI109" s="401">
        <f>DB!Q36*$X109</f>
        <v>9.3818609739059242E-2</v>
      </c>
      <c r="AJ109" s="401">
        <f>DB!R36*$X109</f>
        <v>1.7644482393030087E-2</v>
      </c>
      <c r="AK109" s="402">
        <f>DB!S36*1000*$X109</f>
        <v>6.4850056556472205E-2</v>
      </c>
      <c r="AL109" s="401">
        <f>DB!T36*$X109</f>
        <v>0</v>
      </c>
      <c r="AM109" s="400">
        <f>DB!U36*1000*$X109</f>
        <v>7.2421382956466777E-3</v>
      </c>
      <c r="AN109" s="400">
        <f>DB!V36*1000*$X109</f>
        <v>8.0980273669504168</v>
      </c>
      <c r="AO109" s="400">
        <f>DB!W36*1000*$X109</f>
        <v>0</v>
      </c>
      <c r="AP109" s="401">
        <f>DB!X36*1000*$X109</f>
        <v>0</v>
      </c>
      <c r="AQ109" s="400">
        <f>DB!Y36*1000*$X109</f>
        <v>0</v>
      </c>
      <c r="AR109" s="400">
        <f>DB!Z36*1000*$X109</f>
        <v>0</v>
      </c>
      <c r="AS109" s="400">
        <f>DB!AA36*1000*$X109</f>
        <v>0</v>
      </c>
      <c r="AT109" s="400">
        <f>DB!AB36*1000*$X109</f>
        <v>1.9751286260854579</v>
      </c>
      <c r="AU109" s="400">
        <f>DB!AC36*1000*$X109</f>
        <v>0</v>
      </c>
      <c r="AV109" s="400">
        <f>DB!AD36*1000*$X109</f>
        <v>0</v>
      </c>
      <c r="AW109" s="401">
        <f>DB!AE36*1000*$X109</f>
        <v>0</v>
      </c>
      <c r="AX109" s="401">
        <f>DB!AF36*$X109</f>
        <v>0</v>
      </c>
    </row>
    <row r="110" spans="1:52" s="32" customFormat="1" ht="14.25" customHeight="1" thickBot="1" x14ac:dyDescent="0.3">
      <c r="A110" s="24" t="str">
        <f>DB!B37</f>
        <v>EG15</v>
      </c>
      <c r="B110" s="24" t="str">
        <f>DB!B37</f>
        <v>EG15</v>
      </c>
      <c r="C110" s="75" t="s">
        <v>70</v>
      </c>
      <c r="D110" s="75" t="s">
        <v>70</v>
      </c>
      <c r="E110" s="37"/>
      <c r="F110" s="156" t="s">
        <v>107</v>
      </c>
      <c r="G110" s="215"/>
      <c r="H110" s="226">
        <f>DB!AI37</f>
        <v>38</v>
      </c>
      <c r="I110" s="227">
        <f>DB!AJ37</f>
        <v>31</v>
      </c>
      <c r="J110" s="227">
        <f>DB!AK37</f>
        <v>12</v>
      </c>
      <c r="K110" s="227">
        <f>DB!AL37</f>
        <v>90</v>
      </c>
      <c r="L110" s="227">
        <f>DB!AM37</f>
        <v>517</v>
      </c>
      <c r="M110" s="227">
        <f>DB!AN37</f>
        <v>443</v>
      </c>
      <c r="N110" s="227">
        <f>DB!AO37</f>
        <v>315</v>
      </c>
      <c r="O110" s="227">
        <f>DB!AP37</f>
        <v>315</v>
      </c>
      <c r="P110" s="227">
        <f>DB!AQ37</f>
        <v>416</v>
      </c>
      <c r="Q110" s="227">
        <f>DB!AR37</f>
        <v>98</v>
      </c>
      <c r="R110" s="227">
        <f t="shared" si="95"/>
        <v>2275</v>
      </c>
      <c r="S110" s="227">
        <f>DB!AS37</f>
        <v>340</v>
      </c>
      <c r="T110" s="228">
        <f>DB!C37</f>
        <v>2615</v>
      </c>
      <c r="U110" s="336">
        <f>DB!E37</f>
        <v>41140.18</v>
      </c>
      <c r="V110" s="353">
        <f>DB!F37*1000</f>
        <v>63.536893991999797</v>
      </c>
      <c r="W110" s="204">
        <f t="shared" si="93"/>
        <v>15.73238240917782</v>
      </c>
      <c r="X110" s="451">
        <v>0.81063762535559336</v>
      </c>
      <c r="Y110" s="411">
        <f t="shared" si="94"/>
        <v>51.505396868144786</v>
      </c>
      <c r="Z110" s="399">
        <f>DB!H37*$X110</f>
        <v>1.5451619060443485E-3</v>
      </c>
      <c r="AA110" s="408">
        <f>DB!I37*$X110</f>
        <v>1.5451619060443485E-3</v>
      </c>
      <c r="AB110" s="408">
        <f>DB!J37*$X110</f>
        <v>1.5451619060443485E-3</v>
      </c>
      <c r="AC110" s="408">
        <f>DB!K37*$X110</f>
        <v>1.5451619060443485E-3</v>
      </c>
      <c r="AD110" s="409">
        <f>DB!L37*$X110</f>
        <v>2873.7951236550221</v>
      </c>
      <c r="AE110" s="410">
        <f>DB!M37*$X110</f>
        <v>0.3270592701127204</v>
      </c>
      <c r="AF110" s="410">
        <f>DB!N37*$X110</f>
        <v>0.69532285771995517</v>
      </c>
      <c r="AG110" s="410">
        <f>DB!O37*$X110</f>
        <v>2.575269843407239E-2</v>
      </c>
      <c r="AH110" s="410">
        <f>DB!P37*$X110</f>
        <v>7.0047339740676881E-2</v>
      </c>
      <c r="AI110" s="410">
        <f>DB!Q37*$X110</f>
        <v>7.3395190537106469E-2</v>
      </c>
      <c r="AJ110" s="410">
        <f>DB!R37*$X110</f>
        <v>1.3803446360662846E-2</v>
      </c>
      <c r="AK110" s="408">
        <f>DB!S37*1000*$X110</f>
        <v>5.0732815915122444E-2</v>
      </c>
      <c r="AL110" s="410">
        <f>DB!T37*$X110</f>
        <v>0</v>
      </c>
      <c r="AM110" s="411">
        <f>DB!U37*1000*$X110</f>
        <v>5.665593655495977E-3</v>
      </c>
      <c r="AN110" s="411">
        <f>DB!V37*1000*$X110</f>
        <v>6.3351638147818452</v>
      </c>
      <c r="AO110" s="411">
        <f>DB!W37*1000*$X110</f>
        <v>0</v>
      </c>
      <c r="AP110" s="410">
        <f>DB!X37*1000*$X110</f>
        <v>0</v>
      </c>
      <c r="AQ110" s="411">
        <f>DB!Y37*1000*$X110</f>
        <v>0</v>
      </c>
      <c r="AR110" s="411">
        <f>DB!Z37*1000*$X110</f>
        <v>0</v>
      </c>
      <c r="AS110" s="411">
        <f>DB!AA37*1000*$X110</f>
        <v>0</v>
      </c>
      <c r="AT110" s="411">
        <f>DB!AB37*1000*$X110</f>
        <v>1.5451619060443484</v>
      </c>
      <c r="AU110" s="411">
        <f>DB!AC37*1000*$X110</f>
        <v>0</v>
      </c>
      <c r="AV110" s="411">
        <f>DB!AD37*1000*$X110</f>
        <v>0</v>
      </c>
      <c r="AW110" s="410">
        <f>DB!AE37*1000*$X110</f>
        <v>0</v>
      </c>
      <c r="AX110" s="410">
        <f>DB!AF37*$X110</f>
        <v>0</v>
      </c>
    </row>
    <row r="111" spans="1:52" s="1" customFormat="1" ht="15" customHeight="1" x14ac:dyDescent="0.25">
      <c r="A111" s="24"/>
      <c r="C111" s="44" t="s">
        <v>175</v>
      </c>
      <c r="D111" s="44"/>
      <c r="E111" s="96"/>
      <c r="F111" s="157"/>
      <c r="G111" s="129"/>
      <c r="H111" s="229">
        <f t="shared" ref="H111:S111" si="96">SUM(H96:H110)</f>
        <v>1787</v>
      </c>
      <c r="I111" s="230">
        <f t="shared" si="96"/>
        <v>1932</v>
      </c>
      <c r="J111" s="230">
        <f t="shared" si="96"/>
        <v>1306</v>
      </c>
      <c r="K111" s="230">
        <f t="shared" si="96"/>
        <v>7217</v>
      </c>
      <c r="L111" s="230">
        <f t="shared" si="96"/>
        <v>175416</v>
      </c>
      <c r="M111" s="230">
        <f t="shared" si="96"/>
        <v>194823</v>
      </c>
      <c r="N111" s="230">
        <f t="shared" si="96"/>
        <v>85236</v>
      </c>
      <c r="O111" s="230">
        <f t="shared" si="96"/>
        <v>63418</v>
      </c>
      <c r="P111" s="230">
        <f t="shared" si="96"/>
        <v>85341</v>
      </c>
      <c r="Q111" s="230">
        <f t="shared" si="96"/>
        <v>14707</v>
      </c>
      <c r="R111" s="230">
        <f t="shared" si="96"/>
        <v>631183</v>
      </c>
      <c r="S111" s="230">
        <f t="shared" si="96"/>
        <v>15813</v>
      </c>
      <c r="T111" s="231">
        <f>SUM(T96:T110)</f>
        <v>646996</v>
      </c>
      <c r="U111" s="337">
        <f>SUM(U96:U110)</f>
        <v>21995602.390001629</v>
      </c>
      <c r="V111" s="354">
        <f>SUM(V96:V110)</f>
        <v>76562.150860209658</v>
      </c>
      <c r="W111" s="239"/>
      <c r="X111" s="382"/>
      <c r="Y111" s="445">
        <f>SUM(Y96:Y110)</f>
        <v>62064.160165437053</v>
      </c>
      <c r="Z111" s="447">
        <f>SUM(Z96:Z110)</f>
        <v>1.8619248049632875</v>
      </c>
      <c r="AA111" s="448">
        <f>SUM(AA96:AA110)</f>
        <v>1.8619248049632875</v>
      </c>
      <c r="AB111" s="448">
        <f>SUM(AB96:AB110)</f>
        <v>1.8619248049632875</v>
      </c>
      <c r="AC111" s="448">
        <f t="shared" ref="AC111" si="97">SUM(AC96:AC110)</f>
        <v>1.8619248049632875</v>
      </c>
      <c r="AD111" s="444">
        <f>SUM(AD96:AD110)</f>
        <v>3462931.8805907536</v>
      </c>
      <c r="AE111" s="449">
        <f>SUM(AE96:AE110)</f>
        <v>394.10741705069535</v>
      </c>
      <c r="AF111" s="449">
        <f t="shared" ref="AF111:AG111" si="98">SUM(AF96:AF110)</f>
        <v>1520.35597149573</v>
      </c>
      <c r="AG111" s="449">
        <f t="shared" si="98"/>
        <v>31.032080082718434</v>
      </c>
      <c r="AH111" s="449">
        <f t="shared" ref="AH111" si="99">SUM(AH96:AH110)</f>
        <v>84.407257825008429</v>
      </c>
      <c r="AI111" s="449">
        <f t="shared" ref="AI111" si="100">SUM(AI96:AI110)</f>
        <v>88.441428235763482</v>
      </c>
      <c r="AJ111" s="449">
        <f t="shared" ref="AJ111" si="101">SUM(AJ96:AJ110)</f>
        <v>16.633194924346903</v>
      </c>
      <c r="AK111" s="448">
        <f t="shared" ref="AK111:AQ111" si="102">SUM(AK96:AK110)</f>
        <v>61.133197762969914</v>
      </c>
      <c r="AL111" s="449">
        <f t="shared" si="102"/>
        <v>0</v>
      </c>
      <c r="AM111" s="445">
        <f t="shared" si="102"/>
        <v>6.8270576181994915</v>
      </c>
      <c r="AN111" s="445">
        <f t="shared" si="102"/>
        <v>7633.8917003462711</v>
      </c>
      <c r="AO111" s="445">
        <f t="shared" si="102"/>
        <v>0</v>
      </c>
      <c r="AP111" s="449">
        <f t="shared" si="102"/>
        <v>0</v>
      </c>
      <c r="AQ111" s="445">
        <f t="shared" si="102"/>
        <v>0</v>
      </c>
      <c r="AR111" s="445">
        <f t="shared" ref="AR111:AT111" si="103">SUM(AR96:AR110)</f>
        <v>0</v>
      </c>
      <c r="AS111" s="445">
        <f t="shared" si="103"/>
        <v>0</v>
      </c>
      <c r="AT111" s="445">
        <f t="shared" si="103"/>
        <v>1861.924804963287</v>
      </c>
      <c r="AU111" s="445">
        <f t="shared" ref="AU111" si="104">SUM(AU96:AU110)</f>
        <v>0</v>
      </c>
      <c r="AV111" s="445">
        <f t="shared" ref="AV111" si="105">SUM(AV96:AV110)</f>
        <v>0</v>
      </c>
      <c r="AW111" s="449">
        <f>SUM(AW96:AW110)</f>
        <v>0</v>
      </c>
      <c r="AX111" s="449">
        <f>SUM(AX96:AX110)</f>
        <v>0</v>
      </c>
    </row>
    <row r="112" spans="1:52" s="30" customFormat="1" x14ac:dyDescent="0.25">
      <c r="A112" s="24"/>
      <c r="C112" s="111"/>
      <c r="D112" s="111"/>
      <c r="E112" s="125"/>
      <c r="F112" s="150"/>
      <c r="G112" s="28"/>
      <c r="H112" s="246"/>
      <c r="I112" s="247"/>
      <c r="J112" s="247"/>
      <c r="K112" s="247"/>
      <c r="L112" s="247"/>
      <c r="M112" s="247"/>
      <c r="N112" s="247"/>
      <c r="O112" s="247"/>
      <c r="P112" s="247"/>
      <c r="Q112" s="247"/>
      <c r="R112" s="247"/>
      <c r="S112" s="247"/>
      <c r="T112" s="248"/>
      <c r="U112" s="340"/>
      <c r="V112" s="357"/>
      <c r="W112" s="234"/>
      <c r="X112" s="376"/>
      <c r="Y112" s="357"/>
      <c r="Z112" s="285"/>
      <c r="AA112" s="286"/>
      <c r="AB112" s="286"/>
      <c r="AC112" s="286"/>
      <c r="AD112" s="308"/>
      <c r="AE112" s="314"/>
      <c r="AF112" s="314"/>
      <c r="AG112" s="314"/>
      <c r="AH112" s="314"/>
      <c r="AI112" s="314"/>
      <c r="AJ112" s="314"/>
      <c r="AK112" s="293"/>
      <c r="AL112" s="314"/>
      <c r="AM112" s="357"/>
      <c r="AN112" s="357"/>
      <c r="AO112" s="357"/>
      <c r="AP112" s="318"/>
      <c r="AQ112" s="357"/>
      <c r="AR112" s="357"/>
      <c r="AS112" s="357"/>
      <c r="AT112" s="357"/>
      <c r="AU112" s="357"/>
      <c r="AV112" s="357"/>
      <c r="AW112" s="318"/>
      <c r="AX112" s="314"/>
      <c r="AY112" s="26"/>
      <c r="AZ112" s="26"/>
    </row>
    <row r="113" spans="1:50" s="10" customFormat="1" ht="13.5" thickBot="1" x14ac:dyDescent="0.3">
      <c r="A113" s="216"/>
      <c r="B113" s="216"/>
      <c r="C113" s="217" t="s">
        <v>93</v>
      </c>
      <c r="D113" s="218"/>
      <c r="E113" s="197"/>
      <c r="F113" s="198"/>
      <c r="G113" s="139"/>
      <c r="H113" s="271"/>
      <c r="I113" s="272"/>
      <c r="J113" s="272"/>
      <c r="K113" s="272"/>
      <c r="L113" s="272"/>
      <c r="M113" s="272"/>
      <c r="N113" s="272"/>
      <c r="O113" s="272"/>
      <c r="P113" s="272"/>
      <c r="Q113" s="272"/>
      <c r="R113" s="272"/>
      <c r="S113" s="272"/>
      <c r="T113" s="273"/>
      <c r="U113" s="349"/>
      <c r="V113" s="366"/>
      <c r="W113" s="214"/>
      <c r="X113" s="386"/>
      <c r="Y113" s="366"/>
      <c r="Z113" s="302"/>
      <c r="AA113" s="303"/>
      <c r="AB113" s="303"/>
      <c r="AC113" s="303"/>
      <c r="AD113" s="272"/>
      <c r="AE113" s="324"/>
      <c r="AF113" s="324"/>
      <c r="AG113" s="324"/>
      <c r="AH113" s="324"/>
      <c r="AI113" s="324"/>
      <c r="AJ113" s="324"/>
      <c r="AK113" s="303"/>
      <c r="AL113" s="324"/>
      <c r="AM113" s="366"/>
      <c r="AN113" s="366"/>
      <c r="AO113" s="366"/>
      <c r="AP113" s="324"/>
      <c r="AQ113" s="366"/>
      <c r="AR113" s="366"/>
      <c r="AS113" s="366"/>
      <c r="AT113" s="366"/>
      <c r="AU113" s="366"/>
      <c r="AV113" s="366"/>
      <c r="AW113" s="324"/>
      <c r="AX113" s="324"/>
    </row>
    <row r="114" spans="1:50" s="1" customFormat="1" ht="15" customHeight="1" x14ac:dyDescent="0.25">
      <c r="A114" s="24"/>
      <c r="C114" s="44" t="s">
        <v>176</v>
      </c>
      <c r="D114" s="44"/>
      <c r="E114" s="96"/>
      <c r="F114" s="157"/>
      <c r="G114" s="129"/>
      <c r="H114" s="229">
        <f t="shared" ref="H114:S114" si="106">SUM(H77,H111,H92)</f>
        <v>24915</v>
      </c>
      <c r="I114" s="230">
        <f t="shared" si="106"/>
        <v>51280</v>
      </c>
      <c r="J114" s="230">
        <f t="shared" si="106"/>
        <v>30554</v>
      </c>
      <c r="K114" s="230">
        <f t="shared" si="106"/>
        <v>82269</v>
      </c>
      <c r="L114" s="230">
        <f t="shared" si="106"/>
        <v>292604</v>
      </c>
      <c r="M114" s="230">
        <f t="shared" si="106"/>
        <v>280460</v>
      </c>
      <c r="N114" s="230">
        <f t="shared" si="106"/>
        <v>119999</v>
      </c>
      <c r="O114" s="230">
        <f t="shared" si="106"/>
        <v>105755</v>
      </c>
      <c r="P114" s="230">
        <f t="shared" si="106"/>
        <v>125710</v>
      </c>
      <c r="Q114" s="230">
        <f t="shared" si="106"/>
        <v>20408</v>
      </c>
      <c r="R114" s="230">
        <f t="shared" si="106"/>
        <v>1133954</v>
      </c>
      <c r="S114" s="230">
        <f t="shared" si="106"/>
        <v>19798</v>
      </c>
      <c r="T114" s="231">
        <f>SUM(T77,T111,T92)</f>
        <v>1459480</v>
      </c>
      <c r="U114" s="337">
        <f>SUM(U77,U111,U92)</f>
        <v>34692910.549001642</v>
      </c>
      <c r="V114" s="354">
        <f>SUM(V77,V111,V92)</f>
        <v>120588.08295688385</v>
      </c>
      <c r="W114" s="239"/>
      <c r="X114" s="404"/>
      <c r="Y114" s="445">
        <f>SUM(Y77,Y111,Y92)</f>
        <v>104528.56054538774</v>
      </c>
      <c r="Z114" s="447">
        <f>SUM(Z77,Z111,Z92)</f>
        <v>1038.3368095020926</v>
      </c>
      <c r="AA114" s="448">
        <f t="shared" ref="AA114:AX114" si="107">SUM(AA77,AA111,AA92)</f>
        <v>867.45954876588735</v>
      </c>
      <c r="AB114" s="448">
        <f t="shared" si="107"/>
        <v>924.62582833104568</v>
      </c>
      <c r="AC114" s="448">
        <f t="shared" si="107"/>
        <v>1000.4784568080634</v>
      </c>
      <c r="AD114" s="444">
        <f t="shared" si="107"/>
        <v>7009569.274065176</v>
      </c>
      <c r="AE114" s="449">
        <f t="shared" si="107"/>
        <v>23772.372165658151</v>
      </c>
      <c r="AF114" s="449">
        <f t="shared" si="107"/>
        <v>3756.6979240395417</v>
      </c>
      <c r="AG114" s="449">
        <f t="shared" si="107"/>
        <v>2227.1637505729223</v>
      </c>
      <c r="AH114" s="449">
        <f t="shared" si="107"/>
        <v>2453.5785883535036</v>
      </c>
      <c r="AI114" s="449">
        <f t="shared" si="107"/>
        <v>1034.8092913587548</v>
      </c>
      <c r="AJ114" s="449">
        <f t="shared" si="107"/>
        <v>1477.4716215238141</v>
      </c>
      <c r="AK114" s="448">
        <f>SUM(AK77,AK111,AK92)</f>
        <v>1011.4077523721244</v>
      </c>
      <c r="AL114" s="449">
        <f t="shared" si="107"/>
        <v>4137.8336082528303</v>
      </c>
      <c r="AM114" s="445">
        <f>SUM(AM77,AM111,AM92)</f>
        <v>74007.54985025608</v>
      </c>
      <c r="AN114" s="445">
        <f>SUM(AN77,AN111,AN92)</f>
        <v>43473.455304420364</v>
      </c>
      <c r="AO114" s="445">
        <f t="shared" ref="AO114" si="108">SUM(AO77,AO111,AO92)</f>
        <v>19357.270972786428</v>
      </c>
      <c r="AP114" s="449">
        <f>SUM(AP77,AP111,AP92)</f>
        <v>4492.6271497760545</v>
      </c>
      <c r="AQ114" s="445">
        <f t="shared" ref="AQ114" si="109">SUM(AQ77,AQ111,AQ92)</f>
        <v>29193.796184998886</v>
      </c>
      <c r="AR114" s="445">
        <f>SUM(AR77,AR111,AR92)</f>
        <v>114098.99094108045</v>
      </c>
      <c r="AS114" s="445">
        <f>SUM(AS77,AS111,AS92)</f>
        <v>155413.56853727694</v>
      </c>
      <c r="AT114" s="445">
        <f t="shared" si="107"/>
        <v>13110.899569529025</v>
      </c>
      <c r="AU114" s="445">
        <f t="shared" si="107"/>
        <v>21599.050844321817</v>
      </c>
      <c r="AV114" s="445">
        <f>SUM(AV77,AV111,AV92)</f>
        <v>229567.20288941503</v>
      </c>
      <c r="AW114" s="449">
        <f>SUM(AW77,AW111,AW92)</f>
        <v>5138.7787457667455</v>
      </c>
      <c r="AX114" s="449">
        <f t="shared" si="107"/>
        <v>4226.3266988468358</v>
      </c>
    </row>
    <row r="115" spans="1:50" s="8" customFormat="1" x14ac:dyDescent="0.25">
      <c r="A115" s="30"/>
      <c r="C115" s="9"/>
      <c r="D115" s="5"/>
      <c r="E115" s="2"/>
      <c r="F115" s="39"/>
      <c r="G115" s="5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"/>
      <c r="U115" s="21"/>
      <c r="V115" s="26"/>
      <c r="W115" s="2"/>
      <c r="X115" s="440"/>
      <c r="Y115" s="440"/>
      <c r="Z115" s="441"/>
      <c r="AA115" s="440"/>
      <c r="AB115" s="440"/>
      <c r="AC115" s="440"/>
      <c r="AD115" s="440"/>
      <c r="AE115" s="440"/>
      <c r="AF115" s="440"/>
      <c r="AG115" s="440"/>
      <c r="AH115" s="440"/>
      <c r="AI115" s="440"/>
      <c r="AJ115" s="440"/>
      <c r="AK115" s="440"/>
      <c r="AL115" s="440"/>
      <c r="AM115" s="440"/>
      <c r="AN115" s="440"/>
      <c r="AO115" s="440"/>
      <c r="AP115" s="440"/>
      <c r="AQ115" s="440"/>
      <c r="AR115" s="440"/>
      <c r="AS115" s="440"/>
      <c r="AT115" s="440"/>
      <c r="AU115" s="440"/>
      <c r="AV115" s="440"/>
      <c r="AW115" s="440"/>
      <c r="AX115" s="440"/>
    </row>
    <row r="116" spans="1:50" s="8" customFormat="1" x14ac:dyDescent="0.25">
      <c r="A116" s="30"/>
      <c r="C116" s="9"/>
      <c r="D116" s="5"/>
      <c r="E116" s="2"/>
      <c r="F116" s="39"/>
      <c r="G116" s="5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"/>
      <c r="U116" s="21"/>
      <c r="V116" s="26"/>
      <c r="W116" s="2"/>
      <c r="X116" s="26"/>
      <c r="Y116" s="26"/>
      <c r="Z116" s="5"/>
    </row>
    <row r="117" spans="1:50" s="24" customFormat="1" ht="15" customHeight="1" x14ac:dyDescent="0.25">
      <c r="C117" s="44" t="s">
        <v>293</v>
      </c>
      <c r="D117" s="44"/>
      <c r="E117" s="96"/>
      <c r="F117" s="157"/>
      <c r="G117" s="129"/>
      <c r="H117" s="229">
        <v>24915</v>
      </c>
      <c r="I117" s="230">
        <v>51280</v>
      </c>
      <c r="J117" s="230">
        <v>30554</v>
      </c>
      <c r="K117" s="230">
        <v>82269</v>
      </c>
      <c r="L117" s="230">
        <v>292604</v>
      </c>
      <c r="M117" s="230">
        <v>280460</v>
      </c>
      <c r="N117" s="230">
        <v>119999</v>
      </c>
      <c r="O117" s="230">
        <v>105755</v>
      </c>
      <c r="P117" s="230">
        <v>125710</v>
      </c>
      <c r="Q117" s="230">
        <v>20408</v>
      </c>
      <c r="R117" s="446"/>
      <c r="S117" s="446"/>
      <c r="T117" s="231">
        <v>1459480</v>
      </c>
      <c r="U117" s="337">
        <v>34692910.549001642</v>
      </c>
      <c r="V117" s="354">
        <v>120588.08295688385</v>
      </c>
      <c r="W117" s="239"/>
      <c r="X117" s="442"/>
      <c r="Y117" s="443"/>
      <c r="Z117" s="471">
        <v>1052.188477067717</v>
      </c>
      <c r="AA117" s="280">
        <v>874.74175925468421</v>
      </c>
      <c r="AB117" s="280">
        <v>933.1197783907935</v>
      </c>
      <c r="AC117" s="280">
        <v>1012.5830331595175</v>
      </c>
      <c r="AD117" s="230">
        <v>7937504.4782612436</v>
      </c>
      <c r="AE117" s="310">
        <v>24056.437727865836</v>
      </c>
      <c r="AF117" s="310">
        <v>4191.6525763114623</v>
      </c>
      <c r="AG117" s="310">
        <v>2466.3087968188588</v>
      </c>
      <c r="AH117" s="310">
        <v>2483.1481439282979</v>
      </c>
      <c r="AI117" s="310">
        <v>1026.7558967622053</v>
      </c>
      <c r="AJ117" s="310">
        <v>1536.7838978947941</v>
      </c>
      <c r="AK117" s="280">
        <v>976.59500058591198</v>
      </c>
      <c r="AL117" s="310">
        <v>3856.6426593162632</v>
      </c>
      <c r="AM117" s="354">
        <v>69314.996637295888</v>
      </c>
      <c r="AN117" s="354">
        <v>48525.909933798757</v>
      </c>
      <c r="AO117" s="354">
        <v>21351.220653829565</v>
      </c>
      <c r="AP117" s="310">
        <v>4802.5914480660485</v>
      </c>
      <c r="AQ117" s="354">
        <v>27417.087850918058</v>
      </c>
      <c r="AR117" s="354">
        <v>106112.9293901778</v>
      </c>
      <c r="AS117" s="354">
        <v>144001.42620909246</v>
      </c>
      <c r="AT117" s="354">
        <v>14548.44863016865</v>
      </c>
      <c r="AU117" s="354">
        <v>23183.534840748802</v>
      </c>
      <c r="AV117" s="354">
        <v>220578.43257608358</v>
      </c>
      <c r="AW117" s="310">
        <v>5945.1873664114191</v>
      </c>
      <c r="AX117" s="310">
        <v>3916.3665234930459</v>
      </c>
    </row>
    <row r="118" spans="1:50" s="8" customFormat="1" x14ac:dyDescent="0.25">
      <c r="A118" s="30"/>
      <c r="C118" s="9"/>
      <c r="D118" s="5"/>
      <c r="E118" s="2"/>
      <c r="F118" s="39"/>
      <c r="G118" s="5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"/>
      <c r="U118" s="21"/>
      <c r="V118" s="26"/>
      <c r="W118" s="2"/>
      <c r="X118" s="26"/>
      <c r="Y118" s="26"/>
      <c r="Z118" s="5"/>
    </row>
    <row r="119" spans="1:50" s="8" customFormat="1" x14ac:dyDescent="0.25">
      <c r="A119" s="30"/>
      <c r="C119" s="464" t="s">
        <v>290</v>
      </c>
      <c r="D119" s="459"/>
      <c r="E119" s="460"/>
      <c r="F119" s="461"/>
      <c r="G119" s="459"/>
      <c r="H119" s="459"/>
      <c r="I119" s="459"/>
      <c r="J119" s="459"/>
      <c r="K119" s="459"/>
      <c r="L119" s="459"/>
      <c r="M119" s="459"/>
      <c r="N119" s="459"/>
      <c r="O119" s="459"/>
      <c r="P119" s="459"/>
      <c r="Q119" s="459"/>
      <c r="R119" s="459"/>
      <c r="S119" s="459"/>
      <c r="T119" s="459"/>
      <c r="U119" s="459"/>
      <c r="V119" s="459"/>
      <c r="W119" s="459"/>
      <c r="X119" s="459"/>
      <c r="Y119" s="462">
        <f>Y114/V117</f>
        <v>0.86682330444511513</v>
      </c>
      <c r="Z119" s="44">
        <f t="shared" ref="Z119:AX119" si="110">Z114/Z117</f>
        <v>0.98683537420574419</v>
      </c>
      <c r="AA119" s="44">
        <f t="shared" si="110"/>
        <v>0.9916750167558005</v>
      </c>
      <c r="AB119" s="44">
        <f t="shared" si="110"/>
        <v>0.99089725643325666</v>
      </c>
      <c r="AC119" s="44">
        <f t="shared" si="110"/>
        <v>0.98804584319995492</v>
      </c>
      <c r="AD119" s="44">
        <f t="shared" si="110"/>
        <v>0.88309484338088373</v>
      </c>
      <c r="AE119" s="44">
        <f t="shared" si="110"/>
        <v>0.98819170296861381</v>
      </c>
      <c r="AF119" s="44">
        <f t="shared" si="110"/>
        <v>0.89623313374538582</v>
      </c>
      <c r="AG119" s="44">
        <f t="shared" si="110"/>
        <v>0.90303523769837934</v>
      </c>
      <c r="AH119" s="44">
        <f t="shared" si="110"/>
        <v>0.98809190839173378</v>
      </c>
      <c r="AI119" s="44">
        <f t="shared" si="110"/>
        <v>1.0078435338155303</v>
      </c>
      <c r="AJ119" s="44">
        <f t="shared" si="110"/>
        <v>0.96140493373711777</v>
      </c>
      <c r="AK119" s="44">
        <f t="shared" si="110"/>
        <v>1.0356470714731556</v>
      </c>
      <c r="AL119" s="44">
        <f t="shared" si="110"/>
        <v>1.0729108122727706</v>
      </c>
      <c r="AM119" s="44">
        <f t="shared" si="110"/>
        <v>1.0676989604070082</v>
      </c>
      <c r="AN119" s="44">
        <f t="shared" si="110"/>
        <v>0.89588130060268456</v>
      </c>
      <c r="AO119" s="44">
        <f t="shared" si="110"/>
        <v>0.90661191163862087</v>
      </c>
      <c r="AP119" s="44">
        <f t="shared" si="110"/>
        <v>0.93545894926897988</v>
      </c>
      <c r="AQ119" s="44">
        <f t="shared" si="110"/>
        <v>1.0648029558697765</v>
      </c>
      <c r="AR119" s="44">
        <f t="shared" si="110"/>
        <v>1.0752600234184269</v>
      </c>
      <c r="AS119" s="44">
        <f t="shared" si="110"/>
        <v>1.0792502034779423</v>
      </c>
      <c r="AT119" s="44">
        <f t="shared" si="110"/>
        <v>0.90118884169830826</v>
      </c>
      <c r="AU119" s="44">
        <f t="shared" si="110"/>
        <v>0.93165477105579264</v>
      </c>
      <c r="AV119" s="44">
        <f t="shared" si="110"/>
        <v>1.0407509030160098</v>
      </c>
      <c r="AW119" s="44">
        <f t="shared" si="110"/>
        <v>0.86435942705512558</v>
      </c>
      <c r="AX119" s="44">
        <f t="shared" si="110"/>
        <v>1.0791448332260112</v>
      </c>
    </row>
    <row r="120" spans="1:50" s="8" customFormat="1" x14ac:dyDescent="0.25">
      <c r="A120" s="30"/>
      <c r="C120" s="9"/>
      <c r="D120" s="5"/>
      <c r="E120" s="2"/>
      <c r="F120" s="39"/>
      <c r="G120" s="5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"/>
      <c r="U120" s="21"/>
      <c r="V120" s="26"/>
      <c r="W120" s="2"/>
      <c r="X120" s="26"/>
      <c r="Y120" s="26"/>
      <c r="Z120" s="5"/>
    </row>
    <row r="121" spans="1:50" s="8" customFormat="1" x14ac:dyDescent="0.25">
      <c r="A121" s="30"/>
      <c r="C121" s="463" t="s">
        <v>292</v>
      </c>
      <c r="D121" s="5"/>
      <c r="E121" s="2"/>
      <c r="F121" s="39"/>
      <c r="G121" s="5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"/>
      <c r="U121" s="21"/>
      <c r="V121" s="26"/>
      <c r="W121" s="2"/>
      <c r="X121" s="26"/>
      <c r="Y121" s="26"/>
      <c r="Z121" s="5"/>
    </row>
    <row r="122" spans="1:50" s="8" customFormat="1" x14ac:dyDescent="0.25">
      <c r="A122" s="30"/>
      <c r="C122" s="9"/>
      <c r="D122" s="5"/>
      <c r="E122" s="2"/>
      <c r="F122" s="39"/>
      <c r="G122" s="5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"/>
      <c r="U122" s="21"/>
      <c r="V122" s="26"/>
      <c r="W122" s="2"/>
      <c r="X122" s="26"/>
      <c r="Y122" s="26"/>
      <c r="Z122" s="5"/>
    </row>
    <row r="123" spans="1:50" s="8" customFormat="1" x14ac:dyDescent="0.25">
      <c r="A123" s="30"/>
      <c r="C123" s="9"/>
      <c r="D123" s="5"/>
      <c r="E123" s="2"/>
      <c r="F123" s="39"/>
      <c r="G123" s="5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"/>
      <c r="U123" s="21"/>
      <c r="V123" s="26"/>
      <c r="W123" s="2"/>
      <c r="X123" s="26"/>
      <c r="Y123" s="26"/>
      <c r="Z123" s="5"/>
    </row>
    <row r="124" spans="1:50" s="8" customFormat="1" x14ac:dyDescent="0.25">
      <c r="A124" s="30"/>
      <c r="C124" s="9" t="s">
        <v>121</v>
      </c>
      <c r="D124" s="5"/>
      <c r="E124" s="2"/>
      <c r="F124" s="39"/>
      <c r="G124" s="5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"/>
      <c r="U124" s="21"/>
      <c r="V124" s="26"/>
      <c r="W124" s="2"/>
      <c r="X124" s="26"/>
      <c r="Y124" s="26"/>
      <c r="Z124" s="5"/>
    </row>
    <row r="125" spans="1:50" s="8" customFormat="1" x14ac:dyDescent="0.25">
      <c r="A125" s="30"/>
      <c r="C125" s="9"/>
      <c r="D125" s="5"/>
      <c r="E125" s="2"/>
      <c r="F125" s="39"/>
      <c r="G125" s="5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"/>
      <c r="U125" s="21"/>
      <c r="V125" s="26"/>
      <c r="W125" s="2"/>
      <c r="X125" s="26"/>
      <c r="Y125" s="26"/>
      <c r="Z125" s="5"/>
    </row>
    <row r="126" spans="1:50" s="8" customFormat="1" x14ac:dyDescent="0.25">
      <c r="A126" s="30"/>
      <c r="C126" s="9"/>
      <c r="D126" s="5"/>
      <c r="E126" s="2"/>
      <c r="F126" s="39"/>
      <c r="G126" s="5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"/>
      <c r="U126" s="21"/>
      <c r="V126" s="26"/>
      <c r="W126" s="2"/>
      <c r="X126" s="26"/>
      <c r="Y126" s="26"/>
      <c r="Z126" s="5"/>
    </row>
    <row r="127" spans="1:50" s="8" customFormat="1" x14ac:dyDescent="0.25">
      <c r="A127" s="30"/>
      <c r="C127" s="9"/>
      <c r="D127" s="5"/>
      <c r="E127" s="2"/>
      <c r="F127" s="39"/>
      <c r="G127" s="5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"/>
      <c r="U127" s="21"/>
      <c r="V127" s="26"/>
      <c r="W127" s="2"/>
      <c r="X127" s="26"/>
      <c r="Y127" s="26"/>
      <c r="Z127" s="5"/>
    </row>
    <row r="128" spans="1:50" s="8" customFormat="1" x14ac:dyDescent="0.25">
      <c r="A128" s="30"/>
      <c r="C128" s="9"/>
      <c r="D128" s="5"/>
      <c r="E128" s="2"/>
      <c r="F128" s="39"/>
      <c r="G128" s="5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"/>
      <c r="U128" s="21"/>
      <c r="V128" s="26"/>
      <c r="W128" s="2"/>
      <c r="X128" s="26"/>
      <c r="Y128" s="26"/>
      <c r="Z128" s="5"/>
    </row>
    <row r="129" spans="1:26" s="8" customFormat="1" x14ac:dyDescent="0.25">
      <c r="A129" s="30"/>
      <c r="C129" s="9"/>
      <c r="D129" s="5"/>
      <c r="E129" s="2"/>
      <c r="F129" s="39"/>
      <c r="G129" s="5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"/>
      <c r="U129" s="21"/>
      <c r="V129" s="26"/>
      <c r="W129" s="2"/>
      <c r="X129" s="26"/>
      <c r="Y129" s="26"/>
      <c r="Z129" s="5"/>
    </row>
    <row r="130" spans="1:26" s="8" customFormat="1" x14ac:dyDescent="0.25">
      <c r="A130" s="30"/>
      <c r="C130" s="9"/>
      <c r="D130" s="5"/>
      <c r="E130" s="2"/>
      <c r="F130" s="39"/>
      <c r="G130" s="5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"/>
      <c r="U130" s="21"/>
      <c r="V130" s="26"/>
      <c r="W130" s="2"/>
      <c r="X130" s="26"/>
      <c r="Y130" s="26"/>
      <c r="Z130" s="5"/>
    </row>
    <row r="131" spans="1:26" s="8" customFormat="1" x14ac:dyDescent="0.25">
      <c r="A131" s="30"/>
      <c r="C131" s="9"/>
      <c r="D131" s="5"/>
      <c r="E131" s="2"/>
      <c r="F131" s="39"/>
      <c r="G131" s="5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"/>
      <c r="U131" s="21"/>
      <c r="V131" s="26"/>
      <c r="W131" s="2"/>
      <c r="X131" s="26"/>
      <c r="Y131" s="26"/>
      <c r="Z131" s="5"/>
    </row>
    <row r="132" spans="1:26" s="8" customFormat="1" x14ac:dyDescent="0.25">
      <c r="A132" s="30"/>
      <c r="C132" s="9"/>
      <c r="D132" s="5"/>
      <c r="E132" s="2"/>
      <c r="F132" s="39"/>
      <c r="G132" s="5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"/>
      <c r="U132" s="21"/>
      <c r="V132" s="26"/>
      <c r="W132" s="2"/>
      <c r="X132" s="26"/>
      <c r="Y132" s="26"/>
      <c r="Z132" s="5"/>
    </row>
    <row r="133" spans="1:26" s="8" customFormat="1" x14ac:dyDescent="0.25">
      <c r="A133" s="30"/>
      <c r="C133" s="9"/>
      <c r="D133" s="5"/>
      <c r="E133" s="2"/>
      <c r="F133" s="39"/>
      <c r="G133" s="5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"/>
      <c r="U133" s="21"/>
      <c r="V133" s="26"/>
      <c r="W133" s="2"/>
      <c r="X133" s="26"/>
      <c r="Y133" s="26"/>
      <c r="Z133" s="5"/>
    </row>
    <row r="134" spans="1:26" s="8" customFormat="1" x14ac:dyDescent="0.25">
      <c r="A134" s="30"/>
      <c r="C134" s="9"/>
      <c r="D134" s="5"/>
      <c r="E134" s="2"/>
      <c r="F134" s="39"/>
      <c r="G134" s="5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"/>
      <c r="U134" s="21"/>
      <c r="V134" s="26"/>
      <c r="W134" s="2"/>
      <c r="X134" s="26"/>
      <c r="Y134" s="26"/>
      <c r="Z134" s="5"/>
    </row>
    <row r="135" spans="1:26" s="8" customFormat="1" x14ac:dyDescent="0.25">
      <c r="A135" s="30"/>
      <c r="C135" s="9"/>
      <c r="D135" s="5"/>
      <c r="E135" s="2"/>
      <c r="F135" s="39"/>
      <c r="G135" s="5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"/>
      <c r="U135" s="21"/>
      <c r="V135" s="26"/>
      <c r="W135" s="2"/>
      <c r="X135" s="26"/>
      <c r="Y135" s="26"/>
      <c r="Z135" s="5"/>
    </row>
    <row r="136" spans="1:26" s="8" customFormat="1" x14ac:dyDescent="0.25">
      <c r="A136" s="30"/>
      <c r="C136" s="9"/>
      <c r="D136" s="5"/>
      <c r="E136" s="2"/>
      <c r="F136" s="39"/>
      <c r="G136" s="5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"/>
      <c r="U136" s="21"/>
      <c r="V136" s="26"/>
      <c r="W136" s="2"/>
      <c r="X136" s="26"/>
      <c r="Y136" s="26"/>
      <c r="Z136" s="5"/>
    </row>
    <row r="137" spans="1:26" s="8" customFormat="1" x14ac:dyDescent="0.25">
      <c r="A137" s="30"/>
      <c r="C137" s="9"/>
      <c r="D137" s="5"/>
      <c r="E137" s="2"/>
      <c r="F137" s="39"/>
      <c r="G137" s="5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"/>
      <c r="U137" s="21"/>
      <c r="V137" s="26"/>
      <c r="W137" s="2"/>
      <c r="X137" s="26"/>
      <c r="Y137" s="26"/>
      <c r="Z137" s="5"/>
    </row>
    <row r="138" spans="1:26" s="8" customFormat="1" x14ac:dyDescent="0.25">
      <c r="A138" s="30"/>
      <c r="C138" s="9"/>
      <c r="D138" s="5"/>
      <c r="E138" s="2"/>
      <c r="F138" s="39"/>
      <c r="G138" s="5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"/>
      <c r="U138" s="21"/>
      <c r="V138" s="26"/>
      <c r="W138" s="2"/>
      <c r="X138" s="26"/>
      <c r="Y138" s="26"/>
      <c r="Z138" s="5"/>
    </row>
    <row r="139" spans="1:26" s="8" customFormat="1" x14ac:dyDescent="0.25">
      <c r="A139" s="30"/>
      <c r="C139" s="9"/>
      <c r="D139" s="5"/>
      <c r="E139" s="2"/>
      <c r="F139" s="39"/>
      <c r="G139" s="5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"/>
      <c r="U139" s="21"/>
      <c r="V139" s="26"/>
      <c r="W139" s="2"/>
      <c r="X139" s="26"/>
      <c r="Y139" s="26"/>
      <c r="Z139" s="5"/>
    </row>
    <row r="140" spans="1:26" s="8" customFormat="1" x14ac:dyDescent="0.25">
      <c r="A140" s="30"/>
      <c r="C140" s="9"/>
      <c r="D140" s="5"/>
      <c r="E140" s="2"/>
      <c r="F140" s="39"/>
      <c r="G140" s="5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"/>
      <c r="U140" s="21"/>
      <c r="V140" s="26"/>
      <c r="W140" s="2"/>
      <c r="X140" s="26"/>
      <c r="Y140" s="26"/>
      <c r="Z140" s="5"/>
    </row>
    <row r="141" spans="1:26" s="8" customFormat="1" x14ac:dyDescent="0.25">
      <c r="A141" s="30"/>
      <c r="C141" s="9"/>
      <c r="D141" s="5"/>
      <c r="E141" s="2"/>
      <c r="F141" s="39"/>
      <c r="G141" s="5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"/>
      <c r="U141" s="21"/>
      <c r="V141" s="26"/>
      <c r="W141" s="2"/>
      <c r="X141" s="26"/>
      <c r="Y141" s="26"/>
      <c r="Z141" s="5"/>
    </row>
    <row r="142" spans="1:26" s="8" customFormat="1" x14ac:dyDescent="0.25">
      <c r="A142" s="30"/>
      <c r="C142" s="9"/>
      <c r="D142" s="5"/>
      <c r="E142" s="2"/>
      <c r="F142" s="39"/>
      <c r="G142" s="5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"/>
      <c r="U142" s="21"/>
      <c r="V142" s="26"/>
      <c r="W142" s="2"/>
      <c r="X142" s="26"/>
      <c r="Y142" s="26"/>
      <c r="Z142" s="5"/>
    </row>
    <row r="143" spans="1:26" s="8" customFormat="1" x14ac:dyDescent="0.25">
      <c r="A143" s="30"/>
      <c r="C143" s="9"/>
      <c r="D143" s="5"/>
      <c r="E143" s="2"/>
      <c r="F143" s="39"/>
      <c r="G143" s="5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"/>
      <c r="U143" s="21"/>
      <c r="V143" s="26"/>
      <c r="W143" s="2"/>
      <c r="X143" s="26"/>
      <c r="Y143" s="26"/>
      <c r="Z143" s="5"/>
    </row>
    <row r="144" spans="1:26" s="8" customFormat="1" x14ac:dyDescent="0.25">
      <c r="A144" s="30"/>
      <c r="C144" s="9"/>
      <c r="D144" s="5"/>
      <c r="E144" s="2"/>
      <c r="F144" s="39"/>
      <c r="G144" s="5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"/>
      <c r="U144" s="21"/>
      <c r="V144" s="26"/>
      <c r="W144" s="2"/>
      <c r="X144" s="26"/>
      <c r="Y144" s="26"/>
      <c r="Z144" s="5"/>
    </row>
    <row r="145" spans="1:26" s="8" customFormat="1" x14ac:dyDescent="0.25">
      <c r="A145" s="30"/>
      <c r="C145" s="9"/>
      <c r="D145" s="5"/>
      <c r="E145" s="2"/>
      <c r="F145" s="39"/>
      <c r="G145" s="5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"/>
      <c r="U145" s="21"/>
      <c r="V145" s="26"/>
      <c r="W145" s="2"/>
      <c r="X145" s="26"/>
      <c r="Y145" s="26"/>
      <c r="Z145" s="5"/>
    </row>
    <row r="146" spans="1:26" s="8" customFormat="1" x14ac:dyDescent="0.25">
      <c r="A146" s="30"/>
      <c r="C146" s="9"/>
      <c r="D146" s="5"/>
      <c r="E146" s="2"/>
      <c r="F146" s="39"/>
      <c r="G146" s="5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"/>
      <c r="U146" s="21"/>
      <c r="V146" s="26"/>
      <c r="W146" s="2"/>
      <c r="X146" s="26"/>
      <c r="Y146" s="26"/>
      <c r="Z146" s="5"/>
    </row>
    <row r="147" spans="1:26" s="8" customFormat="1" x14ac:dyDescent="0.25">
      <c r="A147" s="30"/>
      <c r="C147" s="9"/>
      <c r="D147" s="5"/>
      <c r="E147" s="2"/>
      <c r="F147" s="39"/>
      <c r="G147" s="5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"/>
      <c r="U147" s="21"/>
      <c r="V147" s="26"/>
      <c r="W147" s="2"/>
      <c r="X147" s="26"/>
      <c r="Y147" s="26"/>
      <c r="Z147" s="5"/>
    </row>
    <row r="148" spans="1:26" s="8" customFormat="1" x14ac:dyDescent="0.25">
      <c r="A148" s="30"/>
      <c r="C148" s="9"/>
      <c r="D148" s="5"/>
      <c r="E148" s="2"/>
      <c r="F148" s="39"/>
      <c r="G148" s="5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"/>
      <c r="U148" s="21"/>
      <c r="V148" s="26"/>
      <c r="W148" s="2"/>
      <c r="X148" s="26"/>
      <c r="Y148" s="26"/>
      <c r="Z148" s="5"/>
    </row>
    <row r="149" spans="1:26" s="8" customFormat="1" x14ac:dyDescent="0.25">
      <c r="A149" s="30"/>
      <c r="C149" s="9"/>
      <c r="D149" s="5"/>
      <c r="E149" s="2"/>
      <c r="F149" s="39"/>
      <c r="G149" s="5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"/>
      <c r="U149" s="21"/>
      <c r="V149" s="26"/>
      <c r="W149" s="2"/>
      <c r="X149" s="26"/>
      <c r="Y149" s="26"/>
      <c r="Z149" s="5"/>
    </row>
    <row r="150" spans="1:26" s="8" customFormat="1" x14ac:dyDescent="0.25">
      <c r="A150" s="30"/>
      <c r="C150" s="9"/>
      <c r="D150" s="5"/>
      <c r="E150" s="2"/>
      <c r="F150" s="39"/>
      <c r="G150" s="5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"/>
      <c r="U150" s="21"/>
      <c r="V150" s="26"/>
      <c r="W150" s="2"/>
      <c r="X150" s="26"/>
      <c r="Y150" s="26"/>
      <c r="Z150" s="5"/>
    </row>
    <row r="151" spans="1:26" s="8" customFormat="1" x14ac:dyDescent="0.25">
      <c r="A151" s="30"/>
      <c r="C151" s="9"/>
      <c r="D151" s="5"/>
      <c r="E151" s="2"/>
      <c r="F151" s="39"/>
      <c r="G151" s="5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"/>
      <c r="U151" s="21"/>
      <c r="V151" s="26"/>
      <c r="W151" s="2"/>
      <c r="X151" s="26"/>
      <c r="Y151" s="26"/>
      <c r="Z151" s="5"/>
    </row>
    <row r="152" spans="1:26" s="8" customFormat="1" x14ac:dyDescent="0.25">
      <c r="A152" s="30"/>
      <c r="C152" s="9"/>
      <c r="D152" s="5"/>
      <c r="E152" s="2"/>
      <c r="F152" s="39"/>
      <c r="G152" s="5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"/>
      <c r="U152" s="21"/>
      <c r="V152" s="26"/>
      <c r="W152" s="2"/>
      <c r="X152" s="26"/>
      <c r="Y152" s="26"/>
      <c r="Z152" s="5"/>
    </row>
    <row r="153" spans="1:26" s="8" customFormat="1" x14ac:dyDescent="0.25">
      <c r="A153" s="30"/>
      <c r="C153" s="9"/>
      <c r="D153" s="5"/>
      <c r="E153" s="2"/>
      <c r="F153" s="39"/>
      <c r="G153" s="5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"/>
      <c r="U153" s="21"/>
      <c r="V153" s="26"/>
      <c r="W153" s="2"/>
      <c r="X153" s="26"/>
      <c r="Y153" s="26"/>
      <c r="Z153" s="5"/>
    </row>
    <row r="154" spans="1:26" s="8" customFormat="1" x14ac:dyDescent="0.25">
      <c r="A154" s="30"/>
      <c r="C154" s="9"/>
      <c r="D154" s="5"/>
      <c r="E154" s="2"/>
      <c r="F154" s="39"/>
      <c r="G154" s="5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"/>
      <c r="U154" s="21"/>
      <c r="V154" s="26"/>
      <c r="W154" s="2"/>
      <c r="X154" s="26"/>
      <c r="Y154" s="26"/>
      <c r="Z154" s="5"/>
    </row>
    <row r="155" spans="1:26" s="8" customFormat="1" x14ac:dyDescent="0.25">
      <c r="A155" s="30"/>
      <c r="C155" s="9"/>
      <c r="D155" s="5"/>
      <c r="E155" s="2"/>
      <c r="F155" s="39"/>
      <c r="G155" s="5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"/>
      <c r="U155" s="21"/>
      <c r="V155" s="26"/>
      <c r="W155" s="2"/>
      <c r="X155" s="26"/>
      <c r="Y155" s="26"/>
      <c r="Z155" s="5"/>
    </row>
    <row r="156" spans="1:26" s="8" customFormat="1" x14ac:dyDescent="0.25">
      <c r="A156" s="30"/>
      <c r="C156" s="9"/>
      <c r="D156" s="5"/>
      <c r="E156" s="2"/>
      <c r="F156" s="39"/>
      <c r="G156" s="5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"/>
      <c r="U156" s="21"/>
      <c r="V156" s="26"/>
      <c r="W156" s="2"/>
      <c r="X156" s="26"/>
      <c r="Y156" s="26"/>
      <c r="Z156" s="5"/>
    </row>
    <row r="157" spans="1:26" s="8" customFormat="1" x14ac:dyDescent="0.25">
      <c r="A157" s="30"/>
      <c r="C157" s="9"/>
      <c r="D157" s="5"/>
      <c r="E157" s="2"/>
      <c r="F157" s="39"/>
      <c r="G157" s="5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"/>
      <c r="U157" s="21"/>
      <c r="V157" s="26"/>
      <c r="W157" s="2"/>
      <c r="X157" s="26"/>
      <c r="Y157" s="26"/>
      <c r="Z157" s="5"/>
    </row>
    <row r="158" spans="1:26" s="8" customFormat="1" x14ac:dyDescent="0.25">
      <c r="A158" s="30"/>
      <c r="C158" s="9"/>
      <c r="D158" s="5"/>
      <c r="E158" s="2"/>
      <c r="F158" s="39"/>
      <c r="G158" s="5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"/>
      <c r="U158" s="21"/>
      <c r="V158" s="26"/>
      <c r="W158" s="2"/>
      <c r="X158" s="26"/>
      <c r="Y158" s="26"/>
      <c r="Z158" s="5"/>
    </row>
    <row r="159" spans="1:26" s="8" customFormat="1" x14ac:dyDescent="0.25">
      <c r="A159" s="30"/>
      <c r="C159" s="9"/>
      <c r="D159" s="5"/>
      <c r="E159" s="2"/>
      <c r="F159" s="39"/>
      <c r="G159" s="5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"/>
      <c r="U159" s="21"/>
      <c r="V159" s="26"/>
      <c r="W159" s="2"/>
      <c r="X159" s="26"/>
      <c r="Y159" s="26"/>
      <c r="Z159" s="5"/>
    </row>
    <row r="160" spans="1:26" s="8" customFormat="1" x14ac:dyDescent="0.25">
      <c r="A160" s="30"/>
      <c r="C160" s="9"/>
      <c r="D160" s="5"/>
      <c r="E160" s="2"/>
      <c r="F160" s="39"/>
      <c r="G160" s="5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"/>
      <c r="U160" s="21"/>
      <c r="V160" s="26"/>
      <c r="W160" s="2"/>
      <c r="X160" s="26"/>
      <c r="Y160" s="26"/>
      <c r="Z160" s="5"/>
    </row>
    <row r="161" spans="1:26" s="8" customFormat="1" x14ac:dyDescent="0.25">
      <c r="A161" s="30"/>
      <c r="C161" s="9"/>
      <c r="D161" s="5"/>
      <c r="E161" s="2"/>
      <c r="F161" s="39"/>
      <c r="G161" s="5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"/>
      <c r="U161" s="21"/>
      <c r="V161" s="26"/>
      <c r="W161" s="2"/>
      <c r="X161" s="26"/>
      <c r="Y161" s="26"/>
      <c r="Z161" s="5"/>
    </row>
    <row r="162" spans="1:26" s="8" customFormat="1" x14ac:dyDescent="0.25">
      <c r="A162" s="30"/>
      <c r="C162" s="9"/>
      <c r="D162" s="5"/>
      <c r="E162" s="2"/>
      <c r="F162" s="39"/>
      <c r="G162" s="5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"/>
      <c r="U162" s="21"/>
      <c r="V162" s="26"/>
      <c r="W162" s="2"/>
      <c r="X162" s="26"/>
      <c r="Y162" s="26"/>
      <c r="Z162" s="5"/>
    </row>
    <row r="163" spans="1:26" s="8" customFormat="1" x14ac:dyDescent="0.25">
      <c r="A163" s="30"/>
      <c r="C163" s="9"/>
      <c r="D163" s="5"/>
      <c r="E163" s="2"/>
      <c r="F163" s="39"/>
      <c r="G163" s="5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"/>
      <c r="U163" s="21"/>
      <c r="V163" s="26"/>
      <c r="W163" s="2"/>
      <c r="X163" s="26"/>
      <c r="Y163" s="26"/>
      <c r="Z163" s="5"/>
    </row>
    <row r="164" spans="1:26" s="8" customFormat="1" x14ac:dyDescent="0.25">
      <c r="A164" s="30"/>
      <c r="C164" s="9"/>
      <c r="D164" s="5"/>
      <c r="E164" s="2"/>
      <c r="F164" s="39"/>
      <c r="G164" s="5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"/>
      <c r="U164" s="21"/>
      <c r="V164" s="26"/>
      <c r="W164" s="2"/>
      <c r="X164" s="26"/>
      <c r="Y164" s="26"/>
      <c r="Z164" s="5"/>
    </row>
    <row r="165" spans="1:26" s="8" customFormat="1" x14ac:dyDescent="0.25">
      <c r="A165" s="30"/>
      <c r="C165" s="9"/>
      <c r="D165" s="5"/>
      <c r="E165" s="2"/>
      <c r="F165" s="39"/>
      <c r="G165" s="5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"/>
      <c r="U165" s="21"/>
      <c r="V165" s="26"/>
      <c r="W165" s="2"/>
      <c r="X165" s="26"/>
      <c r="Y165" s="26"/>
      <c r="Z165" s="5"/>
    </row>
    <row r="166" spans="1:26" s="8" customFormat="1" x14ac:dyDescent="0.25">
      <c r="A166" s="30"/>
      <c r="C166" s="9"/>
      <c r="D166" s="5"/>
      <c r="E166" s="2"/>
      <c r="F166" s="39"/>
      <c r="G166" s="5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"/>
      <c r="U166" s="21"/>
      <c r="V166" s="26"/>
      <c r="W166" s="2"/>
      <c r="X166" s="26"/>
      <c r="Y166" s="26"/>
      <c r="Z166" s="5"/>
    </row>
    <row r="167" spans="1:26" s="8" customFormat="1" x14ac:dyDescent="0.25">
      <c r="A167" s="30"/>
      <c r="C167" s="9"/>
      <c r="D167" s="5"/>
      <c r="E167" s="2"/>
      <c r="F167" s="39"/>
      <c r="G167" s="5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"/>
      <c r="U167" s="21"/>
      <c r="V167" s="26"/>
      <c r="W167" s="2"/>
      <c r="X167" s="26"/>
      <c r="Y167" s="26"/>
      <c r="Z167" s="5"/>
    </row>
    <row r="168" spans="1:26" s="8" customFormat="1" x14ac:dyDescent="0.25">
      <c r="A168" s="30"/>
      <c r="C168" s="9"/>
      <c r="D168" s="5"/>
      <c r="E168" s="2"/>
      <c r="F168" s="39"/>
      <c r="G168" s="5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"/>
      <c r="U168" s="21"/>
      <c r="V168" s="26"/>
      <c r="W168" s="2"/>
      <c r="X168" s="26"/>
      <c r="Y168" s="26"/>
      <c r="Z168" s="5"/>
    </row>
    <row r="169" spans="1:26" s="8" customFormat="1" x14ac:dyDescent="0.25">
      <c r="A169" s="30"/>
      <c r="C169" s="9"/>
      <c r="D169" s="5"/>
      <c r="E169" s="2"/>
      <c r="F169" s="39"/>
      <c r="G169" s="5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"/>
      <c r="U169" s="21"/>
      <c r="V169" s="26"/>
      <c r="W169" s="2"/>
      <c r="X169" s="26"/>
      <c r="Y169" s="26"/>
      <c r="Z169" s="5"/>
    </row>
    <row r="170" spans="1:26" s="8" customFormat="1" x14ac:dyDescent="0.25">
      <c r="A170" s="30"/>
      <c r="C170" s="9"/>
      <c r="D170" s="5"/>
      <c r="E170" s="2"/>
      <c r="F170" s="39"/>
      <c r="G170" s="5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"/>
      <c r="U170" s="21"/>
      <c r="V170" s="26"/>
      <c r="W170" s="2"/>
      <c r="X170" s="26"/>
      <c r="Y170" s="26"/>
      <c r="Z170" s="5"/>
    </row>
    <row r="171" spans="1:26" s="8" customFormat="1" x14ac:dyDescent="0.25">
      <c r="A171" s="30"/>
      <c r="C171" s="9"/>
      <c r="D171" s="5"/>
      <c r="E171" s="2"/>
      <c r="F171" s="39"/>
      <c r="G171" s="5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"/>
      <c r="U171" s="21"/>
      <c r="V171" s="26"/>
      <c r="W171" s="2"/>
      <c r="X171" s="26"/>
      <c r="Y171" s="26"/>
      <c r="Z171" s="5"/>
    </row>
    <row r="172" spans="1:26" s="8" customFormat="1" x14ac:dyDescent="0.25">
      <c r="A172" s="30"/>
      <c r="C172" s="9"/>
      <c r="D172" s="5"/>
      <c r="E172" s="2"/>
      <c r="F172" s="39"/>
      <c r="G172" s="5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"/>
      <c r="U172" s="21"/>
      <c r="V172" s="26"/>
      <c r="W172" s="2"/>
      <c r="X172" s="26"/>
      <c r="Y172" s="26"/>
      <c r="Z172" s="5"/>
    </row>
    <row r="173" spans="1:26" s="8" customFormat="1" x14ac:dyDescent="0.25">
      <c r="A173" s="30"/>
      <c r="C173" s="9"/>
      <c r="D173" s="5"/>
      <c r="E173" s="2"/>
      <c r="F173" s="39"/>
      <c r="G173" s="5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"/>
      <c r="U173" s="21"/>
      <c r="V173" s="26"/>
      <c r="W173" s="2"/>
      <c r="X173" s="26"/>
      <c r="Y173" s="26"/>
      <c r="Z173" s="5"/>
    </row>
    <row r="174" spans="1:26" s="8" customFormat="1" x14ac:dyDescent="0.25">
      <c r="A174" s="30"/>
      <c r="C174" s="9"/>
      <c r="D174" s="5"/>
      <c r="E174" s="2"/>
      <c r="F174" s="39"/>
      <c r="G174" s="5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"/>
      <c r="U174" s="21"/>
      <c r="V174" s="26"/>
      <c r="W174" s="2"/>
      <c r="X174" s="26"/>
      <c r="Y174" s="26"/>
      <c r="Z174" s="5"/>
    </row>
    <row r="175" spans="1:26" s="8" customFormat="1" x14ac:dyDescent="0.25">
      <c r="A175" s="30"/>
      <c r="C175" s="9"/>
      <c r="D175" s="5"/>
      <c r="E175" s="2"/>
      <c r="F175" s="39"/>
      <c r="G175" s="5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"/>
      <c r="U175" s="21"/>
      <c r="V175" s="26"/>
      <c r="W175" s="2"/>
      <c r="X175" s="26"/>
      <c r="Y175" s="26"/>
      <c r="Z175" s="5"/>
    </row>
    <row r="176" spans="1:26" s="8" customFormat="1" x14ac:dyDescent="0.25">
      <c r="A176" s="30"/>
      <c r="C176" s="9"/>
      <c r="D176" s="5"/>
      <c r="E176" s="2"/>
      <c r="F176" s="39"/>
      <c r="G176" s="5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"/>
      <c r="U176" s="21"/>
      <c r="V176" s="26"/>
      <c r="W176" s="2"/>
      <c r="X176" s="26"/>
      <c r="Y176" s="26"/>
      <c r="Z176" s="5"/>
    </row>
    <row r="177" spans="1:26" s="8" customFormat="1" x14ac:dyDescent="0.25">
      <c r="A177" s="30"/>
      <c r="C177" s="9"/>
      <c r="D177" s="5"/>
      <c r="E177" s="2"/>
      <c r="F177" s="39"/>
      <c r="G177" s="5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"/>
      <c r="U177" s="21"/>
      <c r="V177" s="26"/>
      <c r="W177" s="2"/>
      <c r="X177" s="26"/>
      <c r="Y177" s="26"/>
      <c r="Z177" s="5"/>
    </row>
    <row r="178" spans="1:26" s="8" customFormat="1" x14ac:dyDescent="0.25">
      <c r="A178" s="30"/>
      <c r="C178" s="9"/>
      <c r="D178" s="5"/>
      <c r="E178" s="2"/>
      <c r="F178" s="5"/>
      <c r="G178" s="5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"/>
      <c r="U178" s="21"/>
      <c r="V178" s="26"/>
      <c r="W178" s="2"/>
      <c r="X178" s="26"/>
      <c r="Y178" s="26"/>
      <c r="Z178" s="5"/>
    </row>
    <row r="179" spans="1:26" s="8" customFormat="1" x14ac:dyDescent="0.25">
      <c r="A179" s="30"/>
      <c r="C179" s="9"/>
      <c r="D179" s="5"/>
      <c r="E179" s="2"/>
      <c r="F179" s="5"/>
      <c r="G179" s="5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"/>
      <c r="U179" s="21"/>
      <c r="V179" s="26"/>
      <c r="W179" s="2"/>
      <c r="X179" s="26"/>
      <c r="Y179" s="26"/>
      <c r="Z179" s="5"/>
    </row>
    <row r="180" spans="1:26" s="8" customFormat="1" x14ac:dyDescent="0.25">
      <c r="A180" s="30"/>
      <c r="C180" s="9"/>
      <c r="D180" s="5"/>
      <c r="E180" s="2"/>
      <c r="F180" s="5"/>
      <c r="G180" s="5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"/>
      <c r="U180" s="21"/>
      <c r="V180" s="26"/>
      <c r="W180" s="2"/>
      <c r="X180" s="26"/>
      <c r="Y180" s="26"/>
      <c r="Z180" s="5"/>
    </row>
    <row r="181" spans="1:26" s="8" customFormat="1" x14ac:dyDescent="0.25">
      <c r="A181" s="30"/>
      <c r="C181" s="9"/>
      <c r="D181" s="5"/>
      <c r="E181" s="2"/>
      <c r="F181" s="5"/>
      <c r="G181" s="5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"/>
      <c r="U181" s="21"/>
      <c r="V181" s="26"/>
      <c r="W181" s="2"/>
      <c r="X181" s="26"/>
      <c r="Y181" s="26"/>
      <c r="Z181" s="5"/>
    </row>
    <row r="182" spans="1:26" s="8" customFormat="1" x14ac:dyDescent="0.25">
      <c r="A182" s="30"/>
      <c r="C182" s="9"/>
      <c r="D182" s="5"/>
      <c r="E182" s="2"/>
      <c r="F182" s="5"/>
      <c r="G182" s="5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"/>
      <c r="U182" s="21"/>
      <c r="V182" s="26"/>
      <c r="W182" s="2"/>
      <c r="X182" s="26"/>
      <c r="Y182" s="26"/>
      <c r="Z182" s="5"/>
    </row>
    <row r="183" spans="1:26" s="8" customFormat="1" x14ac:dyDescent="0.25">
      <c r="A183" s="30"/>
      <c r="C183" s="9"/>
      <c r="D183" s="5"/>
      <c r="E183" s="2"/>
      <c r="F183" s="5"/>
      <c r="G183" s="5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"/>
      <c r="U183" s="21"/>
      <c r="V183" s="26"/>
      <c r="W183" s="2"/>
      <c r="X183" s="26"/>
      <c r="Y183" s="26"/>
      <c r="Z183" s="5"/>
    </row>
    <row r="184" spans="1:26" s="8" customFormat="1" x14ac:dyDescent="0.25">
      <c r="A184" s="30"/>
      <c r="C184" s="9"/>
      <c r="D184" s="5"/>
      <c r="E184" s="2"/>
      <c r="F184" s="5"/>
      <c r="G184" s="5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"/>
      <c r="U184" s="21"/>
      <c r="V184" s="26"/>
      <c r="W184" s="2"/>
      <c r="X184" s="26"/>
      <c r="Y184" s="26"/>
      <c r="Z184" s="5"/>
    </row>
    <row r="185" spans="1:26" s="8" customFormat="1" x14ac:dyDescent="0.25">
      <c r="A185" s="30"/>
      <c r="C185" s="9"/>
      <c r="D185" s="5"/>
      <c r="E185" s="2"/>
      <c r="F185" s="5"/>
      <c r="G185" s="5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"/>
      <c r="U185" s="21"/>
      <c r="V185" s="26"/>
      <c r="W185" s="2"/>
      <c r="X185" s="26"/>
      <c r="Y185" s="26"/>
      <c r="Z185" s="5"/>
    </row>
    <row r="186" spans="1:26" s="8" customFormat="1" x14ac:dyDescent="0.25">
      <c r="A186" s="30"/>
      <c r="C186" s="9"/>
      <c r="D186" s="5"/>
      <c r="E186" s="2"/>
      <c r="F186" s="5"/>
      <c r="G186" s="5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"/>
      <c r="U186" s="21"/>
      <c r="V186" s="26"/>
      <c r="W186" s="2"/>
      <c r="X186" s="26"/>
      <c r="Y186" s="26"/>
      <c r="Z186" s="5"/>
    </row>
    <row r="187" spans="1:26" s="8" customFormat="1" x14ac:dyDescent="0.25">
      <c r="A187" s="30"/>
      <c r="C187" s="9"/>
      <c r="D187" s="5"/>
      <c r="E187" s="2"/>
      <c r="F187" s="5"/>
      <c r="G187" s="5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"/>
      <c r="U187" s="21"/>
      <c r="V187" s="26"/>
      <c r="W187" s="2"/>
      <c r="X187" s="26"/>
      <c r="Y187" s="26"/>
      <c r="Z187" s="5"/>
    </row>
    <row r="188" spans="1:26" s="8" customFormat="1" x14ac:dyDescent="0.25">
      <c r="A188" s="30"/>
      <c r="C188" s="9"/>
      <c r="D188" s="5"/>
      <c r="E188" s="2"/>
      <c r="F188" s="5"/>
      <c r="G188" s="5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"/>
      <c r="U188" s="21"/>
      <c r="V188" s="26"/>
      <c r="W188" s="2"/>
      <c r="X188" s="26"/>
      <c r="Y188" s="26"/>
      <c r="Z188" s="5"/>
    </row>
    <row r="189" spans="1:26" s="8" customFormat="1" x14ac:dyDescent="0.25">
      <c r="A189" s="30"/>
      <c r="C189" s="9"/>
      <c r="D189" s="5"/>
      <c r="E189" s="2"/>
      <c r="F189" s="5"/>
      <c r="G189" s="5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"/>
      <c r="U189" s="21"/>
      <c r="V189" s="26"/>
      <c r="W189" s="2"/>
      <c r="X189" s="26"/>
      <c r="Y189" s="26"/>
      <c r="Z189" s="5"/>
    </row>
    <row r="190" spans="1:26" s="8" customFormat="1" x14ac:dyDescent="0.25">
      <c r="A190" s="30"/>
      <c r="C190" s="9"/>
      <c r="D190" s="5"/>
      <c r="E190" s="2"/>
      <c r="F190" s="5"/>
      <c r="G190" s="5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"/>
      <c r="U190" s="21"/>
      <c r="V190" s="26"/>
      <c r="W190" s="2"/>
      <c r="X190" s="26"/>
      <c r="Y190" s="26"/>
      <c r="Z190" s="5"/>
    </row>
    <row r="191" spans="1:26" s="8" customFormat="1" x14ac:dyDescent="0.25">
      <c r="A191" s="30"/>
      <c r="C191" s="9"/>
      <c r="D191" s="5"/>
      <c r="E191" s="2"/>
      <c r="F191" s="5"/>
      <c r="G191" s="5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"/>
      <c r="U191" s="21"/>
      <c r="V191" s="26"/>
      <c r="W191" s="2"/>
      <c r="X191" s="26"/>
      <c r="Y191" s="26"/>
      <c r="Z191" s="5"/>
    </row>
    <row r="192" spans="1:26" s="8" customFormat="1" x14ac:dyDescent="0.25">
      <c r="A192" s="30"/>
      <c r="C192" s="9"/>
      <c r="D192" s="5"/>
      <c r="E192" s="2"/>
      <c r="F192" s="5"/>
      <c r="G192" s="5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"/>
      <c r="U192" s="21"/>
      <c r="V192" s="26"/>
      <c r="W192" s="2"/>
      <c r="X192" s="26"/>
      <c r="Y192" s="26"/>
      <c r="Z192" s="5"/>
    </row>
    <row r="193" spans="1:26" s="8" customFormat="1" x14ac:dyDescent="0.25">
      <c r="A193" s="30"/>
      <c r="C193" s="9"/>
      <c r="D193" s="5"/>
      <c r="E193" s="2"/>
      <c r="F193" s="5"/>
      <c r="G193" s="5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"/>
      <c r="U193" s="21"/>
      <c r="V193" s="26"/>
      <c r="W193" s="2"/>
      <c r="X193" s="26"/>
      <c r="Y193" s="26"/>
      <c r="Z193" s="5"/>
    </row>
    <row r="194" spans="1:26" s="8" customFormat="1" x14ac:dyDescent="0.25">
      <c r="A194" s="30"/>
      <c r="C194" s="9"/>
      <c r="D194" s="5"/>
      <c r="E194" s="2"/>
      <c r="F194" s="5"/>
      <c r="G194" s="5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"/>
      <c r="U194" s="21"/>
      <c r="V194" s="26"/>
      <c r="W194" s="2"/>
      <c r="X194" s="26"/>
      <c r="Y194" s="26"/>
      <c r="Z194" s="5"/>
    </row>
    <row r="195" spans="1:26" s="8" customFormat="1" x14ac:dyDescent="0.25">
      <c r="A195" s="30"/>
      <c r="C195" s="9"/>
      <c r="D195" s="5"/>
      <c r="E195" s="2"/>
      <c r="F195" s="5"/>
      <c r="G195" s="5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"/>
      <c r="U195" s="21"/>
      <c r="V195" s="26"/>
      <c r="W195" s="2"/>
      <c r="X195" s="26"/>
      <c r="Y195" s="26"/>
      <c r="Z195" s="5"/>
    </row>
    <row r="196" spans="1:26" s="8" customFormat="1" x14ac:dyDescent="0.25">
      <c r="A196" s="30"/>
      <c r="C196" s="9"/>
      <c r="D196" s="5"/>
      <c r="E196" s="2"/>
      <c r="F196" s="5"/>
      <c r="G196" s="5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"/>
      <c r="U196" s="21"/>
      <c r="V196" s="26"/>
      <c r="W196" s="2"/>
      <c r="X196" s="26"/>
      <c r="Y196" s="26"/>
      <c r="Z196" s="5"/>
    </row>
    <row r="197" spans="1:26" s="8" customFormat="1" x14ac:dyDescent="0.25">
      <c r="A197" s="30"/>
      <c r="C197" s="9"/>
      <c r="D197" s="5"/>
      <c r="E197" s="2"/>
      <c r="F197" s="5"/>
      <c r="G197" s="5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"/>
      <c r="U197" s="21"/>
      <c r="V197" s="26"/>
      <c r="W197" s="2"/>
      <c r="X197" s="26"/>
      <c r="Y197" s="26"/>
      <c r="Z197" s="5"/>
    </row>
    <row r="198" spans="1:26" s="8" customFormat="1" x14ac:dyDescent="0.25">
      <c r="A198" s="30"/>
      <c r="C198" s="9"/>
      <c r="D198" s="5"/>
      <c r="E198" s="2"/>
      <c r="F198" s="5"/>
      <c r="G198" s="5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"/>
      <c r="U198" s="21"/>
      <c r="V198" s="26"/>
      <c r="W198" s="2"/>
      <c r="X198" s="26"/>
      <c r="Y198" s="26"/>
      <c r="Z198" s="5"/>
    </row>
    <row r="199" spans="1:26" s="8" customFormat="1" x14ac:dyDescent="0.25">
      <c r="A199" s="30"/>
      <c r="C199" s="9"/>
      <c r="D199" s="5"/>
      <c r="E199" s="2"/>
      <c r="F199" s="5"/>
      <c r="G199" s="5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"/>
      <c r="U199" s="21"/>
      <c r="V199" s="26"/>
      <c r="W199" s="2"/>
      <c r="X199" s="26"/>
      <c r="Y199" s="26"/>
      <c r="Z199" s="5"/>
    </row>
    <row r="200" spans="1:26" s="8" customFormat="1" x14ac:dyDescent="0.25">
      <c r="A200" s="30"/>
      <c r="C200" s="9"/>
      <c r="D200" s="5"/>
      <c r="E200" s="2"/>
      <c r="F200" s="5"/>
      <c r="G200" s="5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"/>
      <c r="U200" s="21"/>
      <c r="V200" s="26"/>
      <c r="W200" s="2"/>
      <c r="X200" s="26"/>
      <c r="Y200" s="26"/>
      <c r="Z200" s="5"/>
    </row>
    <row r="201" spans="1:26" s="8" customFormat="1" x14ac:dyDescent="0.25">
      <c r="A201" s="30"/>
      <c r="C201" s="9"/>
      <c r="D201" s="5"/>
      <c r="E201" s="2"/>
      <c r="F201" s="5"/>
      <c r="G201" s="5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"/>
      <c r="U201" s="21"/>
      <c r="V201" s="26"/>
      <c r="W201" s="2"/>
      <c r="X201" s="26"/>
      <c r="Y201" s="26"/>
      <c r="Z201" s="5"/>
    </row>
    <row r="202" spans="1:26" s="8" customFormat="1" x14ac:dyDescent="0.25">
      <c r="A202" s="30"/>
      <c r="C202" s="9"/>
      <c r="D202" s="5"/>
      <c r="E202" s="2"/>
      <c r="F202" s="5"/>
      <c r="G202" s="5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"/>
      <c r="U202" s="21"/>
      <c r="V202" s="26"/>
      <c r="W202" s="2"/>
      <c r="X202" s="26"/>
      <c r="Y202" s="26"/>
      <c r="Z202" s="5"/>
    </row>
    <row r="203" spans="1:26" s="8" customFormat="1" x14ac:dyDescent="0.25">
      <c r="A203" s="30"/>
      <c r="C203" s="9"/>
      <c r="D203" s="5"/>
      <c r="E203" s="2"/>
      <c r="F203" s="5"/>
      <c r="G203" s="5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"/>
      <c r="U203" s="21"/>
      <c r="V203" s="26"/>
      <c r="W203" s="2"/>
      <c r="X203" s="26"/>
      <c r="Y203" s="26"/>
      <c r="Z203" s="5"/>
    </row>
    <row r="204" spans="1:26" s="8" customFormat="1" x14ac:dyDescent="0.25">
      <c r="A204" s="30"/>
      <c r="C204" s="9"/>
      <c r="D204" s="5"/>
      <c r="E204" s="2"/>
      <c r="F204" s="5"/>
      <c r="G204" s="5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"/>
      <c r="U204" s="21"/>
      <c r="V204" s="26"/>
      <c r="W204" s="2"/>
      <c r="X204" s="26"/>
      <c r="Y204" s="26"/>
      <c r="Z204" s="5"/>
    </row>
    <row r="205" spans="1:26" s="8" customFormat="1" x14ac:dyDescent="0.25">
      <c r="A205" s="30"/>
      <c r="C205" s="9"/>
      <c r="D205" s="5"/>
      <c r="E205" s="2"/>
      <c r="F205" s="5"/>
      <c r="G205" s="5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"/>
      <c r="U205" s="21"/>
      <c r="V205" s="26"/>
      <c r="W205" s="2"/>
      <c r="X205" s="26"/>
      <c r="Y205" s="26"/>
      <c r="Z205" s="5"/>
    </row>
    <row r="206" spans="1:26" s="8" customFormat="1" x14ac:dyDescent="0.25">
      <c r="A206" s="30"/>
      <c r="C206" s="9"/>
      <c r="D206" s="5"/>
      <c r="E206" s="2"/>
      <c r="F206" s="5"/>
      <c r="G206" s="5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"/>
      <c r="U206" s="21"/>
      <c r="V206" s="26"/>
      <c r="W206" s="2"/>
      <c r="X206" s="26"/>
      <c r="Y206" s="26"/>
      <c r="Z206" s="5"/>
    </row>
    <row r="207" spans="1:26" s="8" customFormat="1" x14ac:dyDescent="0.25">
      <c r="A207" s="30"/>
      <c r="C207" s="9"/>
      <c r="D207" s="5"/>
      <c r="E207" s="2"/>
      <c r="F207" s="5"/>
      <c r="G207" s="5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"/>
      <c r="U207" s="21"/>
      <c r="V207" s="26"/>
      <c r="W207" s="2"/>
      <c r="X207" s="26"/>
      <c r="Y207" s="26"/>
      <c r="Z207" s="5"/>
    </row>
    <row r="208" spans="1:26" s="8" customFormat="1" x14ac:dyDescent="0.25">
      <c r="A208" s="30"/>
      <c r="C208" s="9"/>
      <c r="D208" s="5"/>
      <c r="E208" s="2"/>
      <c r="F208" s="5"/>
      <c r="G208" s="5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"/>
      <c r="U208" s="21"/>
      <c r="V208" s="26"/>
      <c r="W208" s="2"/>
      <c r="X208" s="26"/>
      <c r="Y208" s="26"/>
      <c r="Z208" s="5"/>
    </row>
    <row r="209" spans="1:26" s="8" customFormat="1" x14ac:dyDescent="0.25">
      <c r="A209" s="30"/>
      <c r="C209" s="9"/>
      <c r="D209" s="5"/>
      <c r="E209" s="2"/>
      <c r="F209" s="5"/>
      <c r="G209" s="5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"/>
      <c r="U209" s="21"/>
      <c r="V209" s="26"/>
      <c r="W209" s="2"/>
      <c r="X209" s="26"/>
      <c r="Y209" s="26"/>
      <c r="Z209" s="5"/>
    </row>
    <row r="210" spans="1:26" s="8" customFormat="1" x14ac:dyDescent="0.25">
      <c r="A210" s="30"/>
      <c r="C210" s="9"/>
      <c r="D210" s="5"/>
      <c r="E210" s="2"/>
      <c r="F210" s="5"/>
      <c r="G210" s="5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"/>
      <c r="U210" s="21"/>
      <c r="V210" s="26"/>
      <c r="W210" s="2"/>
      <c r="X210" s="26"/>
      <c r="Y210" s="26"/>
      <c r="Z210" s="5"/>
    </row>
    <row r="211" spans="1:26" s="8" customFormat="1" x14ac:dyDescent="0.25">
      <c r="A211" s="30"/>
      <c r="C211" s="9"/>
      <c r="D211" s="5"/>
      <c r="E211" s="2"/>
      <c r="F211" s="5"/>
      <c r="G211" s="5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"/>
      <c r="U211" s="21"/>
      <c r="V211" s="26"/>
      <c r="W211" s="2"/>
      <c r="X211" s="26"/>
      <c r="Y211" s="26"/>
      <c r="Z211" s="5"/>
    </row>
    <row r="212" spans="1:26" s="8" customFormat="1" x14ac:dyDescent="0.25">
      <c r="A212" s="30"/>
      <c r="C212" s="9"/>
      <c r="D212" s="5"/>
      <c r="E212" s="2"/>
      <c r="F212" s="5"/>
      <c r="G212" s="5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"/>
      <c r="U212" s="21"/>
      <c r="V212" s="26"/>
      <c r="W212" s="2"/>
      <c r="X212" s="26"/>
      <c r="Y212" s="26"/>
      <c r="Z212" s="5"/>
    </row>
    <row r="213" spans="1:26" s="8" customFormat="1" x14ac:dyDescent="0.25">
      <c r="A213" s="30"/>
      <c r="C213" s="9"/>
      <c r="D213" s="5"/>
      <c r="E213" s="2"/>
      <c r="F213" s="5"/>
      <c r="G213" s="5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"/>
      <c r="U213" s="21"/>
      <c r="V213" s="26"/>
      <c r="W213" s="2"/>
      <c r="X213" s="26"/>
      <c r="Y213" s="26"/>
      <c r="Z213" s="5"/>
    </row>
    <row r="214" spans="1:26" s="8" customFormat="1" x14ac:dyDescent="0.25">
      <c r="A214" s="30"/>
      <c r="C214" s="9"/>
      <c r="D214" s="5"/>
      <c r="E214" s="2"/>
      <c r="F214" s="5"/>
      <c r="G214" s="5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"/>
      <c r="U214" s="21"/>
      <c r="V214" s="26"/>
      <c r="W214" s="2"/>
      <c r="X214" s="26"/>
      <c r="Y214" s="26"/>
      <c r="Z214" s="5"/>
    </row>
    <row r="215" spans="1:26" s="8" customFormat="1" x14ac:dyDescent="0.25">
      <c r="A215" s="30"/>
      <c r="C215" s="9"/>
      <c r="D215" s="5"/>
      <c r="E215" s="2"/>
      <c r="F215" s="5"/>
      <c r="G215" s="5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"/>
      <c r="U215" s="21"/>
      <c r="V215" s="26"/>
      <c r="W215" s="2"/>
      <c r="X215" s="26"/>
      <c r="Y215" s="26"/>
      <c r="Z215" s="5"/>
    </row>
    <row r="216" spans="1:26" s="8" customFormat="1" x14ac:dyDescent="0.25">
      <c r="A216" s="30"/>
      <c r="C216" s="9"/>
      <c r="D216" s="5"/>
      <c r="E216" s="2"/>
      <c r="F216" s="5"/>
      <c r="G216" s="5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"/>
      <c r="U216" s="21"/>
      <c r="V216" s="26"/>
      <c r="W216" s="2"/>
      <c r="X216" s="26"/>
      <c r="Y216" s="26"/>
      <c r="Z216" s="5"/>
    </row>
    <row r="217" spans="1:26" s="8" customFormat="1" x14ac:dyDescent="0.25">
      <c r="A217" s="30"/>
      <c r="C217" s="9"/>
      <c r="D217" s="5"/>
      <c r="E217" s="2"/>
      <c r="F217" s="5"/>
      <c r="G217" s="5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"/>
      <c r="U217" s="21"/>
      <c r="V217" s="26"/>
      <c r="W217" s="2"/>
      <c r="X217" s="26"/>
      <c r="Y217" s="26"/>
      <c r="Z217" s="5"/>
    </row>
    <row r="218" spans="1:26" s="8" customFormat="1" x14ac:dyDescent="0.25">
      <c r="A218" s="30"/>
      <c r="C218" s="9"/>
      <c r="D218" s="5"/>
      <c r="E218" s="2"/>
      <c r="F218" s="5"/>
      <c r="G218" s="5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"/>
      <c r="U218" s="21"/>
      <c r="V218" s="26"/>
      <c r="W218" s="2"/>
      <c r="X218" s="26"/>
      <c r="Y218" s="26"/>
      <c r="Z218" s="5"/>
    </row>
    <row r="219" spans="1:26" s="8" customFormat="1" x14ac:dyDescent="0.25">
      <c r="A219" s="30"/>
      <c r="C219" s="9"/>
      <c r="D219" s="5"/>
      <c r="E219" s="2"/>
      <c r="F219" s="5"/>
      <c r="G219" s="5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"/>
      <c r="U219" s="21"/>
      <c r="V219" s="26"/>
      <c r="W219" s="2"/>
      <c r="X219" s="26"/>
      <c r="Y219" s="26"/>
      <c r="Z219" s="5"/>
    </row>
    <row r="220" spans="1:26" s="8" customFormat="1" x14ac:dyDescent="0.25">
      <c r="A220" s="30"/>
      <c r="C220" s="9"/>
      <c r="D220" s="5"/>
      <c r="E220" s="2"/>
      <c r="F220" s="5"/>
      <c r="G220" s="5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"/>
      <c r="U220" s="21"/>
      <c r="V220" s="26"/>
      <c r="W220" s="2"/>
      <c r="X220" s="26"/>
      <c r="Y220" s="26"/>
      <c r="Z220" s="5"/>
    </row>
    <row r="221" spans="1:26" s="8" customFormat="1" x14ac:dyDescent="0.25">
      <c r="A221" s="30"/>
      <c r="C221" s="9"/>
      <c r="D221" s="5"/>
      <c r="E221" s="2"/>
      <c r="F221" s="5"/>
      <c r="G221" s="5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"/>
      <c r="U221" s="21"/>
      <c r="V221" s="26"/>
      <c r="W221" s="2"/>
      <c r="X221" s="26"/>
      <c r="Y221" s="26"/>
      <c r="Z221" s="5"/>
    </row>
    <row r="222" spans="1:26" s="8" customFormat="1" x14ac:dyDescent="0.25">
      <c r="A222" s="30"/>
      <c r="C222" s="9"/>
      <c r="D222" s="5"/>
      <c r="E222" s="2"/>
      <c r="F222" s="5"/>
      <c r="G222" s="5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"/>
      <c r="U222" s="21"/>
      <c r="V222" s="26"/>
      <c r="W222" s="2"/>
      <c r="X222" s="26"/>
      <c r="Y222" s="26"/>
      <c r="Z222" s="5"/>
    </row>
    <row r="223" spans="1:26" s="8" customFormat="1" x14ac:dyDescent="0.25">
      <c r="A223" s="30"/>
      <c r="C223" s="9"/>
      <c r="D223" s="5"/>
      <c r="E223" s="2"/>
      <c r="F223" s="5"/>
      <c r="G223" s="5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"/>
      <c r="U223" s="21"/>
      <c r="V223" s="26"/>
      <c r="W223" s="2"/>
      <c r="X223" s="26"/>
      <c r="Y223" s="26"/>
      <c r="Z223" s="5"/>
    </row>
    <row r="224" spans="1:26" s="8" customFormat="1" x14ac:dyDescent="0.25">
      <c r="A224" s="30"/>
      <c r="C224" s="9"/>
      <c r="D224" s="5"/>
      <c r="E224" s="2"/>
      <c r="F224" s="5"/>
      <c r="G224" s="5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"/>
      <c r="U224" s="21"/>
      <c r="V224" s="26"/>
      <c r="W224" s="2"/>
      <c r="X224" s="26"/>
      <c r="Y224" s="26"/>
      <c r="Z224" s="5"/>
    </row>
    <row r="225" spans="1:26" s="8" customFormat="1" x14ac:dyDescent="0.25">
      <c r="A225" s="30"/>
      <c r="C225" s="9"/>
      <c r="D225" s="5"/>
      <c r="E225" s="2"/>
      <c r="F225" s="5"/>
      <c r="G225" s="5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"/>
      <c r="U225" s="21"/>
      <c r="V225" s="26"/>
      <c r="W225" s="2"/>
      <c r="X225" s="26"/>
      <c r="Y225" s="26"/>
      <c r="Z225" s="5"/>
    </row>
    <row r="226" spans="1:26" s="8" customFormat="1" x14ac:dyDescent="0.25">
      <c r="A226" s="30"/>
      <c r="C226" s="9"/>
      <c r="D226" s="5"/>
      <c r="E226" s="2"/>
      <c r="F226" s="5"/>
      <c r="G226" s="5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"/>
      <c r="U226" s="21"/>
      <c r="V226" s="26"/>
      <c r="W226" s="2"/>
      <c r="X226" s="26"/>
      <c r="Y226" s="26"/>
      <c r="Z226" s="5"/>
    </row>
    <row r="227" spans="1:26" s="8" customFormat="1" x14ac:dyDescent="0.25">
      <c r="A227" s="30"/>
      <c r="C227" s="9"/>
      <c r="D227" s="5"/>
      <c r="E227" s="2"/>
      <c r="F227" s="5"/>
      <c r="G227" s="5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"/>
      <c r="U227" s="21"/>
      <c r="V227" s="26"/>
      <c r="W227" s="2"/>
      <c r="X227" s="26"/>
      <c r="Y227" s="26"/>
      <c r="Z227" s="5"/>
    </row>
    <row r="228" spans="1:26" s="8" customFormat="1" x14ac:dyDescent="0.25">
      <c r="A228" s="30"/>
      <c r="C228" s="9"/>
      <c r="D228" s="5"/>
      <c r="E228" s="2"/>
      <c r="F228" s="5"/>
      <c r="G228" s="5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"/>
      <c r="U228" s="21"/>
      <c r="V228" s="26"/>
      <c r="W228" s="2"/>
      <c r="X228" s="26"/>
      <c r="Y228" s="26"/>
      <c r="Z228" s="5"/>
    </row>
    <row r="229" spans="1:26" s="8" customFormat="1" x14ac:dyDescent="0.25">
      <c r="A229" s="30"/>
      <c r="C229" s="9"/>
      <c r="D229" s="5"/>
      <c r="E229" s="2"/>
      <c r="F229" s="5"/>
      <c r="G229" s="5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"/>
      <c r="U229" s="21"/>
      <c r="V229" s="26"/>
      <c r="W229" s="2"/>
      <c r="X229" s="26"/>
      <c r="Y229" s="26"/>
      <c r="Z229" s="5"/>
    </row>
    <row r="230" spans="1:26" s="8" customFormat="1" x14ac:dyDescent="0.25">
      <c r="A230" s="30"/>
      <c r="C230" s="9"/>
      <c r="D230" s="5"/>
      <c r="E230" s="2"/>
      <c r="F230" s="5"/>
      <c r="G230" s="5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"/>
      <c r="U230" s="21"/>
      <c r="V230" s="26"/>
      <c r="W230" s="2"/>
      <c r="X230" s="26"/>
      <c r="Y230" s="26"/>
      <c r="Z230" s="5"/>
    </row>
    <row r="231" spans="1:26" s="8" customFormat="1" x14ac:dyDescent="0.25">
      <c r="A231" s="30"/>
      <c r="C231" s="9"/>
      <c r="D231" s="5"/>
      <c r="E231" s="2"/>
      <c r="F231" s="5"/>
      <c r="G231" s="5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"/>
      <c r="U231" s="21"/>
      <c r="V231" s="26"/>
      <c r="W231" s="2"/>
      <c r="X231" s="26"/>
      <c r="Y231" s="26"/>
      <c r="Z231" s="5"/>
    </row>
    <row r="232" spans="1:26" s="8" customFormat="1" x14ac:dyDescent="0.25">
      <c r="A232" s="30"/>
      <c r="C232" s="9"/>
      <c r="D232" s="5"/>
      <c r="E232" s="2"/>
      <c r="F232" s="5"/>
      <c r="G232" s="5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"/>
      <c r="U232" s="21"/>
      <c r="V232" s="26"/>
      <c r="W232" s="2"/>
      <c r="X232" s="26"/>
      <c r="Y232" s="26"/>
      <c r="Z232" s="5"/>
    </row>
    <row r="233" spans="1:26" s="8" customFormat="1" x14ac:dyDescent="0.25">
      <c r="A233" s="30"/>
      <c r="C233" s="9"/>
      <c r="D233" s="5"/>
      <c r="E233" s="2"/>
      <c r="F233" s="5"/>
      <c r="G233" s="5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"/>
      <c r="U233" s="21"/>
      <c r="V233" s="26"/>
      <c r="W233" s="2"/>
      <c r="X233" s="26"/>
      <c r="Y233" s="26"/>
      <c r="Z233" s="5"/>
    </row>
    <row r="234" spans="1:26" s="8" customFormat="1" x14ac:dyDescent="0.25">
      <c r="A234" s="30"/>
      <c r="C234" s="9"/>
      <c r="D234" s="5"/>
      <c r="E234" s="2"/>
      <c r="F234" s="5"/>
      <c r="G234" s="5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"/>
      <c r="U234" s="21"/>
      <c r="V234" s="26"/>
      <c r="W234" s="2"/>
      <c r="X234" s="26"/>
      <c r="Y234" s="26"/>
      <c r="Z234" s="5"/>
    </row>
    <row r="235" spans="1:26" s="8" customFormat="1" x14ac:dyDescent="0.25">
      <c r="A235" s="30"/>
      <c r="C235" s="9"/>
      <c r="D235" s="5"/>
      <c r="E235" s="2"/>
      <c r="F235" s="5"/>
      <c r="G235" s="5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"/>
      <c r="U235" s="21"/>
      <c r="V235" s="26"/>
      <c r="W235" s="2"/>
      <c r="X235" s="26"/>
      <c r="Y235" s="26"/>
      <c r="Z235" s="5"/>
    </row>
    <row r="236" spans="1:26" s="8" customFormat="1" x14ac:dyDescent="0.25">
      <c r="A236" s="30"/>
      <c r="C236" s="9"/>
      <c r="D236" s="5"/>
      <c r="E236" s="2"/>
      <c r="F236" s="5"/>
      <c r="G236" s="5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"/>
      <c r="U236" s="21"/>
      <c r="V236" s="26"/>
      <c r="W236" s="2"/>
      <c r="X236" s="26"/>
      <c r="Y236" s="26"/>
      <c r="Z236" s="5"/>
    </row>
    <row r="237" spans="1:26" s="8" customFormat="1" x14ac:dyDescent="0.25">
      <c r="A237" s="30"/>
      <c r="C237" s="9"/>
      <c r="D237" s="5"/>
      <c r="E237" s="2"/>
      <c r="F237" s="5"/>
      <c r="G237" s="5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"/>
      <c r="U237" s="21"/>
      <c r="V237" s="26"/>
      <c r="W237" s="2"/>
      <c r="X237" s="26"/>
      <c r="Y237" s="26"/>
      <c r="Z237" s="5"/>
    </row>
    <row r="238" spans="1:26" s="8" customFormat="1" x14ac:dyDescent="0.25">
      <c r="A238" s="30"/>
      <c r="C238" s="9"/>
      <c r="D238" s="5"/>
      <c r="E238" s="2"/>
      <c r="F238" s="5"/>
      <c r="G238" s="5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"/>
      <c r="U238" s="21"/>
      <c r="V238" s="26"/>
      <c r="W238" s="2"/>
      <c r="X238" s="26"/>
      <c r="Y238" s="26"/>
      <c r="Z238" s="5"/>
    </row>
    <row r="239" spans="1:26" s="8" customFormat="1" x14ac:dyDescent="0.25">
      <c r="A239" s="30"/>
      <c r="C239" s="9"/>
      <c r="D239" s="5"/>
      <c r="E239" s="2"/>
      <c r="F239" s="5"/>
      <c r="G239" s="5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"/>
      <c r="U239" s="21"/>
      <c r="V239" s="26"/>
      <c r="W239" s="2"/>
      <c r="X239" s="26"/>
      <c r="Y239" s="26"/>
      <c r="Z239" s="5"/>
    </row>
    <row r="240" spans="1:26" s="8" customFormat="1" x14ac:dyDescent="0.25">
      <c r="A240" s="30"/>
      <c r="C240" s="9"/>
      <c r="D240" s="5"/>
      <c r="E240" s="2"/>
      <c r="F240" s="5"/>
      <c r="G240" s="5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"/>
      <c r="U240" s="21"/>
      <c r="V240" s="26"/>
      <c r="W240" s="2"/>
      <c r="X240" s="26"/>
      <c r="Y240" s="26"/>
      <c r="Z240" s="5"/>
    </row>
    <row r="241" spans="1:26" s="8" customFormat="1" x14ac:dyDescent="0.25">
      <c r="A241" s="30"/>
      <c r="C241" s="9"/>
      <c r="D241" s="5"/>
      <c r="E241" s="2"/>
      <c r="F241" s="5"/>
      <c r="G241" s="5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"/>
      <c r="U241" s="21"/>
      <c r="V241" s="26"/>
      <c r="W241" s="2"/>
      <c r="X241" s="26"/>
      <c r="Y241" s="26"/>
      <c r="Z241" s="5"/>
    </row>
    <row r="242" spans="1:26" s="8" customFormat="1" x14ac:dyDescent="0.25">
      <c r="A242" s="30"/>
      <c r="C242" s="9"/>
      <c r="D242" s="5"/>
      <c r="E242" s="2"/>
      <c r="F242" s="5"/>
      <c r="G242" s="5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"/>
      <c r="U242" s="21"/>
      <c r="V242" s="26"/>
      <c r="W242" s="2"/>
      <c r="X242" s="26"/>
      <c r="Y242" s="26"/>
      <c r="Z242" s="5"/>
    </row>
    <row r="243" spans="1:26" s="8" customFormat="1" x14ac:dyDescent="0.25">
      <c r="A243" s="30"/>
      <c r="C243" s="9"/>
      <c r="D243" s="5"/>
      <c r="E243" s="2"/>
      <c r="F243" s="5"/>
      <c r="G243" s="5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"/>
      <c r="U243" s="21"/>
      <c r="V243" s="26"/>
      <c r="W243" s="2"/>
      <c r="X243" s="26"/>
      <c r="Y243" s="26"/>
      <c r="Z243" s="5"/>
    </row>
    <row r="244" spans="1:26" s="8" customFormat="1" x14ac:dyDescent="0.25">
      <c r="A244" s="30"/>
      <c r="C244" s="9"/>
      <c r="D244" s="5"/>
      <c r="E244" s="2"/>
      <c r="F244" s="5"/>
      <c r="G244" s="5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"/>
      <c r="U244" s="21"/>
      <c r="V244" s="26"/>
      <c r="W244" s="2"/>
      <c r="X244" s="26"/>
      <c r="Y244" s="26"/>
      <c r="Z244" s="5"/>
    </row>
    <row r="245" spans="1:26" s="8" customFormat="1" x14ac:dyDescent="0.25">
      <c r="A245" s="30"/>
      <c r="C245" s="9"/>
      <c r="D245" s="5"/>
      <c r="E245" s="2"/>
      <c r="F245" s="5"/>
      <c r="G245" s="5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"/>
      <c r="U245" s="21"/>
      <c r="V245" s="26"/>
      <c r="W245" s="2"/>
      <c r="X245" s="26"/>
      <c r="Y245" s="26"/>
      <c r="Z245" s="5"/>
    </row>
    <row r="246" spans="1:26" s="8" customFormat="1" x14ac:dyDescent="0.25">
      <c r="A246" s="30"/>
      <c r="C246" s="9"/>
      <c r="D246" s="5"/>
      <c r="E246" s="2"/>
      <c r="F246" s="5"/>
      <c r="G246" s="5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"/>
      <c r="U246" s="21"/>
      <c r="V246" s="26"/>
      <c r="W246" s="2"/>
      <c r="X246" s="26"/>
      <c r="Y246" s="26"/>
      <c r="Z246" s="5"/>
    </row>
    <row r="247" spans="1:26" s="8" customFormat="1" x14ac:dyDescent="0.25">
      <c r="A247" s="30"/>
      <c r="C247" s="9"/>
      <c r="D247" s="5"/>
      <c r="E247" s="2"/>
      <c r="F247" s="5"/>
      <c r="G247" s="5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"/>
      <c r="U247" s="21"/>
      <c r="V247" s="26"/>
      <c r="W247" s="2"/>
      <c r="X247" s="26"/>
      <c r="Y247" s="26"/>
      <c r="Z247" s="5"/>
    </row>
    <row r="248" spans="1:26" s="8" customFormat="1" x14ac:dyDescent="0.25">
      <c r="A248" s="30"/>
      <c r="C248" s="9"/>
      <c r="D248" s="5"/>
      <c r="E248" s="2"/>
      <c r="F248" s="5"/>
      <c r="G248" s="5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"/>
      <c r="U248" s="21"/>
      <c r="V248" s="26"/>
      <c r="W248" s="2"/>
      <c r="X248" s="26"/>
      <c r="Y248" s="26"/>
      <c r="Z248" s="5"/>
    </row>
    <row r="249" spans="1:26" s="8" customFormat="1" x14ac:dyDescent="0.25">
      <c r="A249" s="30"/>
      <c r="C249" s="9"/>
      <c r="D249" s="5"/>
      <c r="E249" s="2"/>
      <c r="F249" s="5"/>
      <c r="G249" s="5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"/>
      <c r="U249" s="21"/>
      <c r="V249" s="26"/>
      <c r="W249" s="2"/>
      <c r="X249" s="26"/>
      <c r="Y249" s="26"/>
      <c r="Z249" s="5"/>
    </row>
    <row r="250" spans="1:26" s="8" customFormat="1" x14ac:dyDescent="0.25">
      <c r="A250" s="30"/>
      <c r="C250" s="9"/>
      <c r="D250" s="5"/>
      <c r="E250" s="2"/>
      <c r="F250" s="5"/>
      <c r="G250" s="5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"/>
      <c r="U250" s="21"/>
      <c r="V250" s="26"/>
      <c r="W250" s="2"/>
      <c r="X250" s="26"/>
      <c r="Y250" s="26"/>
      <c r="Z250" s="5"/>
    </row>
    <row r="251" spans="1:26" s="8" customFormat="1" x14ac:dyDescent="0.25">
      <c r="A251" s="30"/>
      <c r="C251" s="9"/>
      <c r="D251" s="5"/>
      <c r="E251" s="2"/>
      <c r="F251" s="5"/>
      <c r="G251" s="5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"/>
      <c r="U251" s="21"/>
      <c r="V251" s="26"/>
      <c r="W251" s="2"/>
      <c r="X251" s="26"/>
      <c r="Y251" s="26"/>
      <c r="Z251" s="5"/>
    </row>
    <row r="252" spans="1:26" s="8" customFormat="1" x14ac:dyDescent="0.25">
      <c r="A252" s="30"/>
      <c r="C252" s="9"/>
      <c r="D252" s="5"/>
      <c r="E252" s="2"/>
      <c r="F252" s="5"/>
      <c r="G252" s="5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"/>
      <c r="U252" s="21"/>
      <c r="V252" s="26"/>
      <c r="W252" s="2"/>
      <c r="X252" s="26"/>
      <c r="Y252" s="26"/>
      <c r="Z252" s="5"/>
    </row>
    <row r="253" spans="1:26" s="8" customFormat="1" x14ac:dyDescent="0.25">
      <c r="A253" s="30"/>
      <c r="C253" s="9"/>
      <c r="D253" s="5"/>
      <c r="E253" s="2"/>
      <c r="F253" s="5"/>
      <c r="G253" s="5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"/>
      <c r="U253" s="21"/>
      <c r="V253" s="26"/>
      <c r="W253" s="2"/>
      <c r="X253" s="26"/>
      <c r="Y253" s="26"/>
      <c r="Z253" s="5"/>
    </row>
    <row r="254" spans="1:26" s="8" customFormat="1" x14ac:dyDescent="0.25">
      <c r="A254" s="30"/>
      <c r="C254" s="9"/>
      <c r="D254" s="5"/>
      <c r="E254" s="2"/>
      <c r="F254" s="5"/>
      <c r="G254" s="5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"/>
      <c r="U254" s="21"/>
      <c r="V254" s="26"/>
      <c r="W254" s="2"/>
      <c r="X254" s="26"/>
      <c r="Y254" s="26"/>
      <c r="Z254" s="5"/>
    </row>
    <row r="255" spans="1:26" s="8" customFormat="1" x14ac:dyDescent="0.25">
      <c r="A255" s="30"/>
      <c r="C255" s="9"/>
      <c r="D255" s="5"/>
      <c r="E255" s="2"/>
      <c r="F255" s="5"/>
      <c r="G255" s="5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"/>
      <c r="U255" s="21"/>
      <c r="V255" s="26"/>
      <c r="W255" s="2"/>
      <c r="X255" s="26"/>
      <c r="Y255" s="26"/>
      <c r="Z255" s="5"/>
    </row>
    <row r="256" spans="1:26" s="8" customFormat="1" x14ac:dyDescent="0.25">
      <c r="A256" s="30"/>
      <c r="C256" s="9"/>
      <c r="D256" s="5"/>
      <c r="E256" s="2"/>
      <c r="F256" s="5"/>
      <c r="G256" s="5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"/>
      <c r="U256" s="21"/>
      <c r="V256" s="26"/>
      <c r="W256" s="2"/>
      <c r="X256" s="26"/>
      <c r="Y256" s="26"/>
      <c r="Z256" s="5"/>
    </row>
    <row r="257" spans="1:26" s="8" customFormat="1" x14ac:dyDescent="0.25">
      <c r="A257" s="30"/>
      <c r="C257" s="9"/>
      <c r="D257" s="5"/>
      <c r="E257" s="2"/>
      <c r="F257" s="5"/>
      <c r="G257" s="5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"/>
      <c r="U257" s="21"/>
      <c r="V257" s="26"/>
      <c r="W257" s="2"/>
      <c r="X257" s="26"/>
      <c r="Y257" s="26"/>
      <c r="Z257" s="5"/>
    </row>
    <row r="258" spans="1:26" s="8" customFormat="1" x14ac:dyDescent="0.25">
      <c r="A258" s="30"/>
      <c r="C258" s="9"/>
      <c r="D258" s="5"/>
      <c r="E258" s="2"/>
      <c r="F258" s="5"/>
      <c r="G258" s="5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"/>
      <c r="U258" s="21"/>
      <c r="V258" s="26"/>
      <c r="W258" s="2"/>
      <c r="X258" s="26"/>
      <c r="Y258" s="26"/>
      <c r="Z258" s="5"/>
    </row>
    <row r="259" spans="1:26" s="8" customFormat="1" x14ac:dyDescent="0.25">
      <c r="A259" s="30"/>
      <c r="C259" s="9"/>
      <c r="D259" s="5"/>
      <c r="E259" s="2"/>
      <c r="F259" s="5"/>
      <c r="G259" s="5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"/>
      <c r="U259" s="21"/>
      <c r="V259" s="26"/>
      <c r="W259" s="2"/>
      <c r="X259" s="26"/>
      <c r="Y259" s="26"/>
      <c r="Z259" s="5"/>
    </row>
    <row r="260" spans="1:26" s="8" customFormat="1" x14ac:dyDescent="0.25">
      <c r="A260" s="30"/>
      <c r="C260" s="9"/>
      <c r="D260" s="5"/>
      <c r="E260" s="2"/>
      <c r="F260" s="5"/>
      <c r="G260" s="5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"/>
      <c r="U260" s="21"/>
      <c r="V260" s="26"/>
      <c r="W260" s="2"/>
      <c r="X260" s="26"/>
      <c r="Y260" s="26"/>
      <c r="Z260" s="5"/>
    </row>
    <row r="261" spans="1:26" s="8" customFormat="1" x14ac:dyDescent="0.25">
      <c r="A261" s="30"/>
      <c r="C261" s="9"/>
      <c r="D261" s="5"/>
      <c r="E261" s="2"/>
      <c r="F261" s="5"/>
      <c r="G261" s="5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"/>
      <c r="U261" s="21"/>
      <c r="V261" s="26"/>
      <c r="W261" s="2"/>
      <c r="X261" s="26"/>
      <c r="Y261" s="26"/>
      <c r="Z261" s="5"/>
    </row>
    <row r="262" spans="1:26" s="8" customFormat="1" x14ac:dyDescent="0.25">
      <c r="A262" s="30"/>
      <c r="C262" s="9"/>
      <c r="D262" s="5"/>
      <c r="E262" s="2"/>
      <c r="F262" s="5"/>
      <c r="G262" s="5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"/>
      <c r="U262" s="21"/>
      <c r="V262" s="26"/>
      <c r="W262" s="2"/>
      <c r="X262" s="26"/>
      <c r="Y262" s="26"/>
      <c r="Z262" s="5"/>
    </row>
    <row r="263" spans="1:26" s="8" customFormat="1" x14ac:dyDescent="0.25">
      <c r="A263" s="30"/>
      <c r="C263" s="9"/>
      <c r="D263" s="5"/>
      <c r="E263" s="2"/>
      <c r="F263" s="5"/>
      <c r="G263" s="5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"/>
      <c r="U263" s="21"/>
      <c r="V263" s="26"/>
      <c r="W263" s="2"/>
      <c r="X263" s="26"/>
      <c r="Y263" s="26"/>
      <c r="Z263" s="5"/>
    </row>
    <row r="264" spans="1:26" s="8" customFormat="1" x14ac:dyDescent="0.25">
      <c r="A264" s="30"/>
      <c r="C264" s="9"/>
      <c r="D264" s="5"/>
      <c r="E264" s="2"/>
      <c r="F264" s="5"/>
      <c r="G264" s="5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"/>
      <c r="U264" s="21"/>
      <c r="V264" s="26"/>
      <c r="W264" s="2"/>
      <c r="X264" s="26"/>
      <c r="Y264" s="26"/>
      <c r="Z264" s="5"/>
    </row>
    <row r="265" spans="1:26" s="8" customFormat="1" x14ac:dyDescent="0.25">
      <c r="A265" s="30"/>
      <c r="C265" s="9"/>
      <c r="D265" s="5"/>
      <c r="E265" s="2"/>
      <c r="F265" s="5"/>
      <c r="G265" s="5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"/>
      <c r="U265" s="21"/>
      <c r="V265" s="26"/>
      <c r="W265" s="2"/>
      <c r="X265" s="26"/>
      <c r="Y265" s="26"/>
      <c r="Z265" s="5"/>
    </row>
    <row r="266" spans="1:26" s="8" customFormat="1" x14ac:dyDescent="0.25">
      <c r="A266" s="30"/>
      <c r="C266" s="9"/>
      <c r="D266" s="5"/>
      <c r="E266" s="2"/>
      <c r="F266" s="5"/>
      <c r="G266" s="5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"/>
      <c r="U266" s="21"/>
      <c r="V266" s="26"/>
      <c r="W266" s="2"/>
      <c r="X266" s="26"/>
      <c r="Y266" s="26"/>
      <c r="Z266" s="5"/>
    </row>
    <row r="267" spans="1:26" s="8" customFormat="1" x14ac:dyDescent="0.25">
      <c r="A267" s="30"/>
      <c r="C267" s="9"/>
      <c r="D267" s="5"/>
      <c r="E267" s="2"/>
      <c r="F267" s="5"/>
      <c r="G267" s="5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"/>
      <c r="U267" s="21"/>
      <c r="V267" s="26"/>
      <c r="W267" s="2"/>
      <c r="X267" s="26"/>
      <c r="Y267" s="26"/>
      <c r="Z267" s="5"/>
    </row>
    <row r="268" spans="1:26" s="8" customFormat="1" x14ac:dyDescent="0.25">
      <c r="A268" s="30"/>
      <c r="C268" s="9"/>
      <c r="D268" s="5"/>
      <c r="E268" s="2"/>
      <c r="F268" s="5"/>
      <c r="G268" s="5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"/>
      <c r="U268" s="21"/>
      <c r="V268" s="26"/>
      <c r="W268" s="2"/>
      <c r="X268" s="26"/>
      <c r="Y268" s="26"/>
      <c r="Z268" s="5"/>
    </row>
    <row r="269" spans="1:26" s="8" customFormat="1" x14ac:dyDescent="0.25">
      <c r="A269" s="30"/>
      <c r="C269" s="9"/>
      <c r="D269" s="5"/>
      <c r="E269" s="2"/>
      <c r="F269" s="5"/>
      <c r="G269" s="5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"/>
      <c r="U269" s="21"/>
      <c r="V269" s="26"/>
      <c r="W269" s="2"/>
      <c r="X269" s="26"/>
      <c r="Y269" s="26"/>
      <c r="Z269" s="5"/>
    </row>
    <row r="270" spans="1:26" s="8" customFormat="1" x14ac:dyDescent="0.25">
      <c r="A270" s="30"/>
      <c r="C270" s="9"/>
      <c r="D270" s="5"/>
      <c r="E270" s="2"/>
      <c r="F270" s="5"/>
      <c r="G270" s="5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"/>
      <c r="U270" s="21"/>
      <c r="V270" s="26"/>
      <c r="W270" s="2"/>
      <c r="X270" s="26"/>
      <c r="Y270" s="26"/>
      <c r="Z270" s="5"/>
    </row>
    <row r="271" spans="1:26" s="8" customFormat="1" x14ac:dyDescent="0.25">
      <c r="A271" s="30"/>
      <c r="C271" s="9"/>
      <c r="D271" s="5"/>
      <c r="E271" s="2"/>
      <c r="F271" s="5"/>
      <c r="G271" s="5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"/>
      <c r="U271" s="21"/>
      <c r="V271" s="26"/>
      <c r="W271" s="2"/>
      <c r="X271" s="26"/>
      <c r="Y271" s="26"/>
      <c r="Z271" s="5"/>
    </row>
    <row r="272" spans="1:26" s="8" customFormat="1" x14ac:dyDescent="0.25">
      <c r="A272" s="30"/>
      <c r="C272" s="9"/>
      <c r="D272" s="5"/>
      <c r="E272" s="2"/>
      <c r="F272" s="5"/>
      <c r="G272" s="5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"/>
      <c r="U272" s="21"/>
      <c r="V272" s="26"/>
      <c r="W272" s="2"/>
      <c r="X272" s="26"/>
      <c r="Y272" s="26"/>
      <c r="Z272" s="5"/>
    </row>
    <row r="273" spans="1:26" s="8" customFormat="1" x14ac:dyDescent="0.25">
      <c r="A273" s="30"/>
      <c r="C273" s="9"/>
      <c r="D273" s="5"/>
      <c r="E273" s="2"/>
      <c r="F273" s="5"/>
      <c r="G273" s="5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"/>
      <c r="U273" s="21"/>
      <c r="V273" s="26"/>
      <c r="W273" s="2"/>
      <c r="X273" s="26"/>
      <c r="Y273" s="26"/>
      <c r="Z273" s="5"/>
    </row>
    <row r="274" spans="1:26" s="8" customFormat="1" x14ac:dyDescent="0.25">
      <c r="A274" s="30"/>
      <c r="C274" s="9"/>
      <c r="D274" s="5"/>
      <c r="E274" s="2"/>
      <c r="F274" s="5"/>
      <c r="G274" s="5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"/>
      <c r="U274" s="21"/>
      <c r="V274" s="26"/>
      <c r="W274" s="2"/>
      <c r="X274" s="26"/>
      <c r="Y274" s="26"/>
      <c r="Z274" s="5"/>
    </row>
    <row r="275" spans="1:26" s="8" customFormat="1" x14ac:dyDescent="0.25">
      <c r="A275" s="30"/>
      <c r="C275" s="9"/>
      <c r="D275" s="5"/>
      <c r="E275" s="2"/>
      <c r="F275" s="5"/>
      <c r="G275" s="5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"/>
      <c r="U275" s="21"/>
      <c r="V275" s="26"/>
      <c r="W275" s="2"/>
      <c r="X275" s="26"/>
      <c r="Y275" s="26"/>
      <c r="Z275" s="5"/>
    </row>
    <row r="276" spans="1:26" s="8" customFormat="1" x14ac:dyDescent="0.25">
      <c r="A276" s="30"/>
      <c r="C276" s="9"/>
      <c r="D276" s="5"/>
      <c r="E276" s="2"/>
      <c r="F276" s="5"/>
      <c r="G276" s="5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"/>
      <c r="U276" s="21"/>
      <c r="V276" s="26"/>
      <c r="W276" s="2"/>
      <c r="X276" s="26"/>
      <c r="Y276" s="26"/>
      <c r="Z276" s="5"/>
    </row>
    <row r="277" spans="1:26" s="8" customFormat="1" x14ac:dyDescent="0.25">
      <c r="A277" s="30"/>
      <c r="C277" s="9"/>
      <c r="D277" s="5"/>
      <c r="E277" s="2"/>
      <c r="F277" s="5"/>
      <c r="G277" s="5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"/>
      <c r="U277" s="21"/>
      <c r="V277" s="26"/>
      <c r="W277" s="2"/>
      <c r="X277" s="26"/>
      <c r="Y277" s="26"/>
      <c r="Z277" s="5"/>
    </row>
    <row r="278" spans="1:26" s="8" customFormat="1" x14ac:dyDescent="0.25">
      <c r="A278" s="30"/>
      <c r="C278" s="9"/>
      <c r="D278" s="5"/>
      <c r="E278" s="2"/>
      <c r="F278" s="5"/>
      <c r="G278" s="5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"/>
      <c r="U278" s="21"/>
      <c r="V278" s="26"/>
      <c r="W278" s="2"/>
      <c r="X278" s="26"/>
      <c r="Y278" s="26"/>
      <c r="Z278" s="5"/>
    </row>
    <row r="279" spans="1:26" s="8" customFormat="1" x14ac:dyDescent="0.25">
      <c r="A279" s="30"/>
      <c r="C279" s="9"/>
      <c r="D279" s="5"/>
      <c r="E279" s="2"/>
      <c r="F279" s="5"/>
      <c r="G279" s="5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"/>
      <c r="U279" s="21"/>
      <c r="V279" s="26"/>
      <c r="W279" s="2"/>
      <c r="X279" s="26"/>
      <c r="Y279" s="26"/>
      <c r="Z279" s="5"/>
    </row>
    <row r="280" spans="1:26" s="8" customFormat="1" x14ac:dyDescent="0.25">
      <c r="A280" s="30"/>
      <c r="C280" s="9"/>
      <c r="D280" s="5"/>
      <c r="E280" s="2"/>
      <c r="F280" s="5"/>
      <c r="G280" s="5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"/>
      <c r="U280" s="21"/>
      <c r="V280" s="26"/>
      <c r="W280" s="2"/>
      <c r="X280" s="26"/>
      <c r="Y280" s="26"/>
      <c r="Z280" s="5"/>
    </row>
    <row r="281" spans="1:26" s="8" customFormat="1" x14ac:dyDescent="0.25">
      <c r="A281" s="30"/>
      <c r="C281" s="9"/>
      <c r="D281" s="5"/>
      <c r="E281" s="2"/>
      <c r="F281" s="5"/>
      <c r="G281" s="5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"/>
      <c r="U281" s="21"/>
      <c r="V281" s="26"/>
      <c r="W281" s="2"/>
      <c r="X281" s="26"/>
      <c r="Y281" s="26"/>
      <c r="Z281" s="5"/>
    </row>
    <row r="282" spans="1:26" s="8" customFormat="1" x14ac:dyDescent="0.25">
      <c r="A282" s="30"/>
      <c r="C282" s="9"/>
      <c r="D282" s="5"/>
      <c r="E282" s="2"/>
      <c r="F282" s="5"/>
      <c r="G282" s="5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"/>
      <c r="U282" s="21"/>
      <c r="V282" s="26"/>
      <c r="W282" s="2"/>
      <c r="X282" s="26"/>
      <c r="Y282" s="26"/>
      <c r="Z282" s="5"/>
    </row>
    <row r="283" spans="1:26" s="8" customFormat="1" x14ac:dyDescent="0.25">
      <c r="A283" s="30"/>
      <c r="C283" s="9"/>
      <c r="D283" s="5"/>
      <c r="E283" s="2"/>
      <c r="F283" s="5"/>
      <c r="G283" s="5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"/>
      <c r="U283" s="21"/>
      <c r="V283" s="26"/>
      <c r="W283" s="2"/>
      <c r="X283" s="26"/>
      <c r="Y283" s="26"/>
      <c r="Z283" s="5"/>
    </row>
    <row r="284" spans="1:26" s="8" customFormat="1" x14ac:dyDescent="0.25">
      <c r="A284" s="30"/>
      <c r="C284" s="9"/>
      <c r="D284" s="5"/>
      <c r="E284" s="2"/>
      <c r="F284" s="5"/>
      <c r="G284" s="5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"/>
      <c r="U284" s="21"/>
      <c r="V284" s="26"/>
      <c r="W284" s="2"/>
      <c r="X284" s="26"/>
      <c r="Y284" s="26"/>
      <c r="Z284" s="5"/>
    </row>
    <row r="285" spans="1:26" s="8" customFormat="1" x14ac:dyDescent="0.25">
      <c r="A285" s="30"/>
      <c r="C285" s="9"/>
      <c r="D285" s="5"/>
      <c r="E285" s="2"/>
      <c r="F285" s="5"/>
      <c r="G285" s="5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"/>
      <c r="U285" s="21"/>
      <c r="V285" s="26"/>
      <c r="W285" s="2"/>
      <c r="X285" s="26"/>
      <c r="Y285" s="26"/>
      <c r="Z285" s="5"/>
    </row>
    <row r="286" spans="1:26" s="8" customFormat="1" x14ac:dyDescent="0.25">
      <c r="A286" s="30"/>
      <c r="C286" s="9"/>
      <c r="D286" s="5"/>
      <c r="E286" s="2"/>
      <c r="F286" s="5"/>
      <c r="G286" s="5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"/>
      <c r="U286" s="21"/>
      <c r="V286" s="26"/>
      <c r="W286" s="2"/>
      <c r="X286" s="26"/>
      <c r="Y286" s="26"/>
      <c r="Z286" s="5"/>
    </row>
    <row r="287" spans="1:26" s="8" customFormat="1" x14ac:dyDescent="0.25">
      <c r="A287" s="30"/>
      <c r="C287" s="9"/>
      <c r="D287" s="5"/>
      <c r="E287" s="2"/>
      <c r="F287" s="5"/>
      <c r="G287" s="5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"/>
      <c r="U287" s="21"/>
      <c r="V287" s="26"/>
      <c r="W287" s="2"/>
      <c r="X287" s="26"/>
      <c r="Y287" s="26"/>
      <c r="Z287" s="5"/>
    </row>
    <row r="288" spans="1:26" s="8" customFormat="1" x14ac:dyDescent="0.25">
      <c r="A288" s="30"/>
      <c r="C288" s="9"/>
      <c r="D288" s="5"/>
      <c r="E288" s="2"/>
      <c r="F288" s="5"/>
      <c r="G288" s="5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"/>
      <c r="U288" s="21"/>
      <c r="V288" s="26"/>
      <c r="W288" s="2"/>
      <c r="X288" s="26"/>
      <c r="Y288" s="26"/>
      <c r="Z288" s="5"/>
    </row>
    <row r="289" spans="1:26" s="8" customFormat="1" x14ac:dyDescent="0.25">
      <c r="A289" s="30"/>
      <c r="C289" s="9"/>
      <c r="D289" s="5"/>
      <c r="E289" s="2"/>
      <c r="F289" s="5"/>
      <c r="G289" s="5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"/>
      <c r="U289" s="21"/>
      <c r="V289" s="26"/>
      <c r="W289" s="2"/>
      <c r="X289" s="26"/>
      <c r="Y289" s="26"/>
      <c r="Z289" s="5"/>
    </row>
    <row r="290" spans="1:26" s="8" customFormat="1" x14ac:dyDescent="0.25">
      <c r="A290" s="30"/>
      <c r="C290" s="9"/>
      <c r="D290" s="5"/>
      <c r="E290" s="2"/>
      <c r="F290" s="5"/>
      <c r="G290" s="5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"/>
      <c r="U290" s="21"/>
      <c r="V290" s="26"/>
      <c r="W290" s="2"/>
      <c r="X290" s="26"/>
      <c r="Y290" s="26"/>
      <c r="Z290" s="5"/>
    </row>
    <row r="291" spans="1:26" s="8" customFormat="1" x14ac:dyDescent="0.25">
      <c r="A291" s="30"/>
      <c r="C291" s="9"/>
      <c r="D291" s="5"/>
      <c r="E291" s="2"/>
      <c r="F291" s="5"/>
      <c r="G291" s="5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"/>
      <c r="U291" s="21"/>
      <c r="V291" s="26"/>
      <c r="W291" s="2"/>
      <c r="X291" s="26"/>
      <c r="Y291" s="26"/>
      <c r="Z291" s="5"/>
    </row>
    <row r="292" spans="1:26" s="8" customFormat="1" x14ac:dyDescent="0.25">
      <c r="A292" s="30"/>
      <c r="C292" s="9"/>
      <c r="D292" s="5"/>
      <c r="E292" s="2"/>
      <c r="F292" s="5"/>
      <c r="G292" s="5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"/>
      <c r="U292" s="21"/>
      <c r="V292" s="26"/>
      <c r="W292" s="2"/>
      <c r="X292" s="26"/>
      <c r="Y292" s="26"/>
      <c r="Z292" s="5"/>
    </row>
    <row r="293" spans="1:26" s="8" customFormat="1" x14ac:dyDescent="0.25">
      <c r="A293" s="30"/>
      <c r="C293" s="9"/>
      <c r="D293" s="5"/>
      <c r="E293" s="2"/>
      <c r="F293" s="5"/>
      <c r="G293" s="5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"/>
      <c r="U293" s="21"/>
      <c r="V293" s="26"/>
      <c r="W293" s="2"/>
      <c r="X293" s="26"/>
      <c r="Y293" s="26"/>
      <c r="Z293" s="5"/>
    </row>
    <row r="294" spans="1:26" s="8" customFormat="1" x14ac:dyDescent="0.25">
      <c r="A294" s="30"/>
      <c r="C294" s="9"/>
      <c r="D294" s="5"/>
      <c r="E294" s="2"/>
      <c r="F294" s="5"/>
      <c r="G294" s="5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"/>
      <c r="U294" s="21"/>
      <c r="V294" s="26"/>
      <c r="W294" s="2"/>
      <c r="X294" s="26"/>
      <c r="Y294" s="26"/>
      <c r="Z294" s="5"/>
    </row>
    <row r="295" spans="1:26" s="8" customFormat="1" x14ac:dyDescent="0.25">
      <c r="A295" s="30"/>
      <c r="C295" s="9"/>
      <c r="D295" s="5"/>
      <c r="E295" s="2"/>
      <c r="F295" s="5"/>
      <c r="G295" s="5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"/>
      <c r="U295" s="21"/>
      <c r="V295" s="26"/>
      <c r="W295" s="2"/>
      <c r="X295" s="26"/>
      <c r="Y295" s="26"/>
      <c r="Z295" s="5"/>
    </row>
    <row r="296" spans="1:26" s="8" customFormat="1" x14ac:dyDescent="0.25">
      <c r="A296" s="30"/>
      <c r="C296" s="9"/>
      <c r="D296" s="5"/>
      <c r="E296" s="2"/>
      <c r="F296" s="5"/>
      <c r="G296" s="5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"/>
      <c r="U296" s="21"/>
      <c r="V296" s="26"/>
      <c r="W296" s="2"/>
      <c r="X296" s="26"/>
      <c r="Y296" s="26"/>
      <c r="Z296" s="5"/>
    </row>
    <row r="297" spans="1:26" s="8" customFormat="1" x14ac:dyDescent="0.25">
      <c r="A297" s="30"/>
      <c r="C297" s="9"/>
      <c r="D297" s="5"/>
      <c r="E297" s="2"/>
      <c r="F297" s="5"/>
      <c r="G297" s="5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"/>
      <c r="U297" s="21"/>
      <c r="V297" s="26"/>
      <c r="W297" s="2"/>
      <c r="X297" s="26"/>
      <c r="Y297" s="26"/>
      <c r="Z297" s="5"/>
    </row>
    <row r="298" spans="1:26" s="8" customFormat="1" x14ac:dyDescent="0.25">
      <c r="A298" s="30"/>
      <c r="C298" s="9"/>
      <c r="D298" s="5"/>
      <c r="E298" s="2"/>
      <c r="F298" s="5"/>
      <c r="G298" s="5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"/>
      <c r="U298" s="21"/>
      <c r="V298" s="26"/>
      <c r="W298" s="2"/>
      <c r="X298" s="26"/>
      <c r="Y298" s="26"/>
      <c r="Z298" s="5"/>
    </row>
    <row r="299" spans="1:26" s="8" customFormat="1" x14ac:dyDescent="0.25">
      <c r="A299" s="30"/>
      <c r="C299" s="9"/>
      <c r="D299" s="5"/>
      <c r="E299" s="2"/>
      <c r="F299" s="5"/>
      <c r="G299" s="5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"/>
      <c r="U299" s="21"/>
      <c r="V299" s="26"/>
      <c r="W299" s="2"/>
      <c r="X299" s="26"/>
      <c r="Y299" s="26"/>
      <c r="Z299" s="5"/>
    </row>
    <row r="300" spans="1:26" s="8" customFormat="1" x14ac:dyDescent="0.25">
      <c r="A300" s="30"/>
      <c r="C300" s="9"/>
      <c r="D300" s="5"/>
      <c r="E300" s="2"/>
      <c r="F300" s="5"/>
      <c r="G300" s="5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"/>
      <c r="U300" s="21"/>
      <c r="V300" s="26"/>
      <c r="W300" s="2"/>
      <c r="X300" s="26"/>
      <c r="Y300" s="26"/>
      <c r="Z300" s="5"/>
    </row>
    <row r="301" spans="1:26" s="8" customFormat="1" x14ac:dyDescent="0.25">
      <c r="A301" s="30"/>
      <c r="C301" s="9"/>
      <c r="D301" s="5"/>
      <c r="E301" s="2"/>
      <c r="F301" s="5"/>
      <c r="G301" s="5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"/>
      <c r="U301" s="21"/>
      <c r="V301" s="26"/>
      <c r="W301" s="2"/>
      <c r="X301" s="26"/>
      <c r="Y301" s="26"/>
      <c r="Z301" s="5"/>
    </row>
    <row r="302" spans="1:26" s="8" customFormat="1" x14ac:dyDescent="0.25">
      <c r="A302" s="30"/>
      <c r="C302" s="9"/>
      <c r="D302" s="5"/>
      <c r="E302" s="2"/>
      <c r="F302" s="5"/>
      <c r="G302" s="5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"/>
      <c r="U302" s="21"/>
      <c r="V302" s="26"/>
      <c r="W302" s="2"/>
      <c r="X302" s="26"/>
      <c r="Y302" s="26"/>
      <c r="Z302" s="5"/>
    </row>
    <row r="303" spans="1:26" s="8" customFormat="1" x14ac:dyDescent="0.25">
      <c r="A303" s="30"/>
      <c r="C303" s="9"/>
      <c r="D303" s="5"/>
      <c r="E303" s="2"/>
      <c r="F303" s="5"/>
      <c r="G303" s="5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"/>
      <c r="U303" s="21"/>
      <c r="V303" s="26"/>
      <c r="W303" s="2"/>
      <c r="X303" s="26"/>
      <c r="Y303" s="26"/>
      <c r="Z303" s="5"/>
    </row>
    <row r="304" spans="1:26" s="8" customFormat="1" x14ac:dyDescent="0.25">
      <c r="A304" s="30"/>
      <c r="C304" s="9"/>
      <c r="D304" s="5"/>
      <c r="E304" s="2"/>
      <c r="F304" s="5"/>
      <c r="G304" s="5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"/>
      <c r="U304" s="21"/>
      <c r="V304" s="26"/>
      <c r="W304" s="2"/>
      <c r="X304" s="26"/>
      <c r="Y304" s="26"/>
      <c r="Z304" s="5"/>
    </row>
    <row r="305" spans="1:26" s="8" customFormat="1" x14ac:dyDescent="0.25">
      <c r="A305" s="30"/>
      <c r="C305" s="9"/>
      <c r="D305" s="5"/>
      <c r="E305" s="2"/>
      <c r="F305" s="5"/>
      <c r="G305" s="5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"/>
      <c r="U305" s="21"/>
      <c r="V305" s="26"/>
      <c r="W305" s="2"/>
      <c r="X305" s="26"/>
      <c r="Y305" s="26"/>
      <c r="Z305" s="5"/>
    </row>
    <row r="306" spans="1:26" s="8" customFormat="1" x14ac:dyDescent="0.25">
      <c r="A306" s="30"/>
      <c r="C306" s="9"/>
      <c r="D306" s="5"/>
      <c r="E306" s="2"/>
      <c r="F306" s="5"/>
      <c r="G306" s="5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"/>
      <c r="U306" s="21"/>
      <c r="V306" s="26"/>
      <c r="W306" s="2"/>
      <c r="X306" s="26"/>
      <c r="Y306" s="26"/>
      <c r="Z306" s="5"/>
    </row>
    <row r="307" spans="1:26" s="8" customFormat="1" x14ac:dyDescent="0.25">
      <c r="A307" s="30"/>
      <c r="C307" s="9"/>
      <c r="D307" s="5"/>
      <c r="E307" s="2"/>
      <c r="F307" s="5"/>
      <c r="G307" s="5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"/>
      <c r="U307" s="21"/>
      <c r="V307" s="26"/>
      <c r="W307" s="2"/>
      <c r="X307" s="26"/>
      <c r="Y307" s="26"/>
      <c r="Z307" s="5"/>
    </row>
    <row r="308" spans="1:26" s="8" customFormat="1" x14ac:dyDescent="0.25">
      <c r="A308" s="30"/>
      <c r="C308" s="9"/>
      <c r="D308" s="5"/>
      <c r="E308" s="2"/>
      <c r="F308" s="5"/>
      <c r="G308" s="5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"/>
      <c r="U308" s="21"/>
      <c r="V308" s="26"/>
      <c r="W308" s="2"/>
      <c r="X308" s="26"/>
      <c r="Y308" s="26"/>
      <c r="Z308" s="5"/>
    </row>
    <row r="309" spans="1:26" s="8" customFormat="1" x14ac:dyDescent="0.25">
      <c r="A309" s="30"/>
      <c r="C309" s="9"/>
      <c r="D309" s="5"/>
      <c r="E309" s="2"/>
      <c r="F309" s="5"/>
      <c r="G309" s="5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"/>
      <c r="U309" s="21"/>
      <c r="V309" s="26"/>
      <c r="W309" s="2"/>
      <c r="X309" s="26"/>
      <c r="Y309" s="26"/>
      <c r="Z309" s="5"/>
    </row>
    <row r="310" spans="1:26" s="8" customFormat="1" x14ac:dyDescent="0.25">
      <c r="A310" s="30"/>
      <c r="C310" s="9"/>
      <c r="D310" s="5"/>
      <c r="E310" s="2"/>
      <c r="F310" s="5"/>
      <c r="G310" s="5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"/>
      <c r="U310" s="21"/>
      <c r="V310" s="26"/>
      <c r="W310" s="2"/>
      <c r="X310" s="26"/>
      <c r="Y310" s="26"/>
      <c r="Z310" s="5"/>
    </row>
    <row r="311" spans="1:26" s="8" customFormat="1" x14ac:dyDescent="0.25">
      <c r="A311" s="30"/>
      <c r="C311" s="9"/>
      <c r="D311" s="5"/>
      <c r="E311" s="2"/>
      <c r="F311" s="5"/>
      <c r="G311" s="5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"/>
      <c r="U311" s="21"/>
      <c r="V311" s="26"/>
      <c r="W311" s="2"/>
      <c r="X311" s="26"/>
      <c r="Y311" s="26"/>
      <c r="Z311" s="5"/>
    </row>
    <row r="312" spans="1:26" s="8" customFormat="1" x14ac:dyDescent="0.25">
      <c r="A312" s="30"/>
      <c r="C312" s="9"/>
      <c r="D312" s="5"/>
      <c r="E312" s="2"/>
      <c r="F312" s="5"/>
      <c r="G312" s="5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"/>
      <c r="U312" s="21"/>
      <c r="V312" s="26"/>
      <c r="W312" s="2"/>
      <c r="X312" s="26"/>
      <c r="Y312" s="26"/>
      <c r="Z312" s="5"/>
    </row>
    <row r="313" spans="1:26" s="8" customFormat="1" x14ac:dyDescent="0.25">
      <c r="A313" s="30"/>
      <c r="C313" s="9"/>
      <c r="D313" s="5"/>
      <c r="E313" s="2"/>
      <c r="F313" s="5"/>
      <c r="G313" s="5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"/>
      <c r="U313" s="21"/>
      <c r="V313" s="26"/>
      <c r="W313" s="2"/>
      <c r="X313" s="26"/>
      <c r="Y313" s="26"/>
      <c r="Z313" s="5"/>
    </row>
    <row r="314" spans="1:26" s="8" customFormat="1" x14ac:dyDescent="0.25">
      <c r="A314" s="30"/>
      <c r="C314" s="9"/>
      <c r="D314" s="5"/>
      <c r="E314" s="2"/>
      <c r="F314" s="5"/>
      <c r="G314" s="5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"/>
      <c r="U314" s="21"/>
      <c r="V314" s="26"/>
      <c r="W314" s="2"/>
      <c r="X314" s="26"/>
      <c r="Y314" s="26"/>
      <c r="Z314" s="5"/>
    </row>
    <row r="315" spans="1:26" s="8" customFormat="1" x14ac:dyDescent="0.25">
      <c r="A315" s="30"/>
      <c r="C315" s="9"/>
      <c r="D315" s="5"/>
      <c r="E315" s="2"/>
      <c r="F315" s="5"/>
      <c r="G315" s="5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"/>
      <c r="U315" s="21"/>
      <c r="V315" s="26"/>
      <c r="W315" s="2"/>
      <c r="X315" s="26"/>
      <c r="Y315" s="26"/>
      <c r="Z315" s="5"/>
    </row>
    <row r="316" spans="1:26" s="8" customFormat="1" x14ac:dyDescent="0.25">
      <c r="A316" s="30"/>
      <c r="C316" s="9"/>
      <c r="D316" s="5"/>
      <c r="E316" s="2"/>
      <c r="F316" s="5"/>
      <c r="G316" s="5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"/>
      <c r="U316" s="21"/>
      <c r="V316" s="26"/>
      <c r="W316" s="2"/>
      <c r="X316" s="26"/>
      <c r="Y316" s="26"/>
      <c r="Z316" s="5"/>
    </row>
    <row r="317" spans="1:26" s="8" customFormat="1" x14ac:dyDescent="0.25">
      <c r="A317" s="30"/>
      <c r="C317" s="9"/>
      <c r="D317" s="5"/>
      <c r="E317" s="2"/>
      <c r="F317" s="5"/>
      <c r="G317" s="5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"/>
      <c r="U317" s="21"/>
      <c r="V317" s="26"/>
      <c r="W317" s="2"/>
      <c r="X317" s="26"/>
      <c r="Y317" s="26"/>
      <c r="Z317" s="5"/>
    </row>
    <row r="318" spans="1:26" s="8" customFormat="1" x14ac:dyDescent="0.25">
      <c r="A318" s="30"/>
      <c r="C318" s="9"/>
      <c r="D318" s="5"/>
      <c r="E318" s="2"/>
      <c r="F318" s="5"/>
      <c r="G318" s="5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"/>
      <c r="U318" s="21"/>
      <c r="V318" s="26"/>
      <c r="W318" s="2"/>
      <c r="X318" s="26"/>
      <c r="Y318" s="26"/>
      <c r="Z318" s="5"/>
    </row>
    <row r="319" spans="1:26" s="8" customFormat="1" x14ac:dyDescent="0.25">
      <c r="A319" s="30"/>
      <c r="C319" s="9"/>
      <c r="D319" s="5"/>
      <c r="E319" s="2"/>
      <c r="F319" s="5"/>
      <c r="G319" s="5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"/>
      <c r="U319" s="21"/>
      <c r="V319" s="26"/>
      <c r="W319" s="2"/>
      <c r="X319" s="26"/>
      <c r="Y319" s="26"/>
      <c r="Z319" s="5"/>
    </row>
    <row r="320" spans="1:26" s="8" customFormat="1" x14ac:dyDescent="0.25">
      <c r="A320" s="30"/>
      <c r="C320" s="9"/>
      <c r="D320" s="5"/>
      <c r="E320" s="2"/>
      <c r="F320" s="5"/>
      <c r="G320" s="5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"/>
      <c r="U320" s="21"/>
      <c r="V320" s="26"/>
      <c r="W320" s="2"/>
      <c r="X320" s="26"/>
      <c r="Y320" s="26"/>
      <c r="Z320" s="5"/>
    </row>
    <row r="321" spans="1:26" s="8" customFormat="1" x14ac:dyDescent="0.25">
      <c r="A321" s="30"/>
      <c r="C321" s="9"/>
      <c r="D321" s="5"/>
      <c r="E321" s="2"/>
      <c r="F321" s="5"/>
      <c r="G321" s="5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"/>
      <c r="U321" s="21"/>
      <c r="V321" s="26"/>
      <c r="W321" s="2"/>
      <c r="X321" s="26"/>
      <c r="Y321" s="26"/>
      <c r="Z321" s="5"/>
    </row>
    <row r="322" spans="1:26" s="8" customFormat="1" x14ac:dyDescent="0.25">
      <c r="A322" s="30"/>
      <c r="C322" s="9"/>
      <c r="D322" s="5"/>
      <c r="E322" s="2"/>
      <c r="F322" s="5"/>
      <c r="G322" s="5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"/>
      <c r="U322" s="21"/>
      <c r="V322" s="26"/>
      <c r="W322" s="2"/>
      <c r="X322" s="26"/>
      <c r="Y322" s="26"/>
      <c r="Z322" s="5"/>
    </row>
    <row r="323" spans="1:26" s="8" customFormat="1" x14ac:dyDescent="0.25">
      <c r="A323" s="30"/>
      <c r="C323" s="9"/>
      <c r="D323" s="5"/>
      <c r="E323" s="2"/>
      <c r="F323" s="5"/>
      <c r="G323" s="5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"/>
      <c r="U323" s="21"/>
      <c r="V323" s="26"/>
      <c r="W323" s="2"/>
      <c r="X323" s="26"/>
      <c r="Y323" s="26"/>
      <c r="Z323" s="5"/>
    </row>
    <row r="324" spans="1:26" s="8" customFormat="1" x14ac:dyDescent="0.25">
      <c r="A324" s="30"/>
      <c r="C324" s="9"/>
      <c r="D324" s="5"/>
      <c r="E324" s="2"/>
      <c r="F324" s="5"/>
      <c r="G324" s="5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"/>
      <c r="U324" s="21"/>
      <c r="V324" s="26"/>
      <c r="W324" s="2"/>
      <c r="X324" s="26"/>
      <c r="Y324" s="26"/>
      <c r="Z324" s="5"/>
    </row>
    <row r="325" spans="1:26" s="8" customFormat="1" x14ac:dyDescent="0.25">
      <c r="A325" s="30"/>
      <c r="C325" s="9"/>
      <c r="D325" s="5"/>
      <c r="E325" s="2"/>
      <c r="F325" s="5"/>
      <c r="G325" s="5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"/>
      <c r="U325" s="21"/>
      <c r="V325" s="26"/>
      <c r="W325" s="2"/>
      <c r="X325" s="26"/>
      <c r="Y325" s="26"/>
      <c r="Z325" s="5"/>
    </row>
    <row r="326" spans="1:26" s="8" customFormat="1" x14ac:dyDescent="0.25">
      <c r="A326" s="30"/>
      <c r="C326" s="9"/>
      <c r="D326" s="5"/>
      <c r="E326" s="2"/>
      <c r="F326" s="5"/>
      <c r="G326" s="5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"/>
      <c r="U326" s="21"/>
      <c r="V326" s="26"/>
      <c r="W326" s="2"/>
      <c r="X326" s="26"/>
      <c r="Y326" s="26"/>
      <c r="Z326" s="5"/>
    </row>
    <row r="327" spans="1:26" s="8" customFormat="1" x14ac:dyDescent="0.25">
      <c r="A327" s="30"/>
      <c r="C327" s="9"/>
      <c r="D327" s="5"/>
      <c r="E327" s="2"/>
      <c r="F327" s="5"/>
      <c r="G327" s="5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"/>
      <c r="U327" s="21"/>
      <c r="V327" s="26"/>
      <c r="W327" s="2"/>
      <c r="X327" s="26"/>
      <c r="Y327" s="26"/>
      <c r="Z327" s="5"/>
    </row>
    <row r="328" spans="1:26" s="8" customFormat="1" x14ac:dyDescent="0.25">
      <c r="A328" s="30"/>
      <c r="C328" s="9"/>
      <c r="D328" s="5"/>
      <c r="E328" s="2"/>
      <c r="F328" s="5"/>
      <c r="G328" s="5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"/>
      <c r="U328" s="21"/>
      <c r="V328" s="26"/>
      <c r="W328" s="2"/>
      <c r="X328" s="26"/>
      <c r="Y328" s="26"/>
      <c r="Z328" s="5"/>
    </row>
  </sheetData>
  <mergeCells count="10">
    <mergeCell ref="F16:F18"/>
    <mergeCell ref="D90:E90"/>
    <mergeCell ref="D109:E109"/>
    <mergeCell ref="D88:E88"/>
    <mergeCell ref="D89:E89"/>
    <mergeCell ref="D107:E107"/>
    <mergeCell ref="D108:E108"/>
    <mergeCell ref="D16:D18"/>
    <mergeCell ref="D28:E28"/>
    <mergeCell ref="D63:E6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4"/>
  <sheetViews>
    <sheetView workbookViewId="0">
      <selection activeCell="AS64" sqref="A1:AS64"/>
    </sheetView>
  </sheetViews>
  <sheetFormatPr baseColWidth="10" defaultColWidth="9.140625" defaultRowHeight="15" x14ac:dyDescent="0.25"/>
  <sheetData>
    <row r="1" spans="1:45" x14ac:dyDescent="0.25">
      <c r="A1" s="38" t="s">
        <v>179</v>
      </c>
      <c r="B1" s="38" t="s">
        <v>180</v>
      </c>
      <c r="C1" s="38" t="s">
        <v>25</v>
      </c>
      <c r="D1" s="38" t="s">
        <v>181</v>
      </c>
      <c r="E1" s="38" t="s">
        <v>26</v>
      </c>
      <c r="F1" s="38" t="s">
        <v>108</v>
      </c>
      <c r="G1" s="38" t="s">
        <v>182</v>
      </c>
      <c r="H1" s="38" t="s">
        <v>183</v>
      </c>
      <c r="I1" s="38" t="s">
        <v>184</v>
      </c>
      <c r="J1" s="38" t="s">
        <v>185</v>
      </c>
      <c r="K1" s="38" t="s">
        <v>186</v>
      </c>
      <c r="L1" s="38" t="s">
        <v>187</v>
      </c>
      <c r="M1" s="38" t="s">
        <v>188</v>
      </c>
      <c r="N1" s="38" t="s">
        <v>189</v>
      </c>
      <c r="O1" s="38" t="s">
        <v>190</v>
      </c>
      <c r="P1" s="38" t="s">
        <v>191</v>
      </c>
      <c r="Q1" s="38" t="s">
        <v>192</v>
      </c>
      <c r="R1" s="38" t="s">
        <v>193</v>
      </c>
      <c r="S1" s="38" t="s">
        <v>194</v>
      </c>
      <c r="T1" s="38" t="s">
        <v>195</v>
      </c>
      <c r="U1" s="38" t="s">
        <v>196</v>
      </c>
      <c r="V1" s="38" t="s">
        <v>197</v>
      </c>
      <c r="W1" s="38" t="s">
        <v>198</v>
      </c>
      <c r="X1" s="38" t="s">
        <v>199</v>
      </c>
      <c r="Y1" s="38" t="s">
        <v>200</v>
      </c>
      <c r="Z1" s="38" t="s">
        <v>201</v>
      </c>
      <c r="AA1" s="38" t="s">
        <v>202</v>
      </c>
      <c r="AB1" s="38" t="s">
        <v>203</v>
      </c>
      <c r="AC1" s="38" t="s">
        <v>204</v>
      </c>
      <c r="AD1" s="38" t="s">
        <v>205</v>
      </c>
      <c r="AE1" s="38" t="s">
        <v>206</v>
      </c>
      <c r="AF1" s="38" t="s">
        <v>207</v>
      </c>
      <c r="AG1" s="38" t="s">
        <v>208</v>
      </c>
      <c r="AH1" s="38" t="s">
        <v>209</v>
      </c>
      <c r="AI1" s="38" t="s">
        <v>210</v>
      </c>
      <c r="AJ1" s="38" t="s">
        <v>211</v>
      </c>
      <c r="AK1" s="38" t="s">
        <v>212</v>
      </c>
      <c r="AL1" s="38" t="s">
        <v>213</v>
      </c>
      <c r="AM1" s="38" t="s">
        <v>214</v>
      </c>
      <c r="AN1" s="38" t="s">
        <v>215</v>
      </c>
      <c r="AO1" s="38" t="s">
        <v>216</v>
      </c>
      <c r="AP1" s="38" t="s">
        <v>217</v>
      </c>
      <c r="AQ1" s="38" t="s">
        <v>218</v>
      </c>
      <c r="AR1" s="38" t="s">
        <v>219</v>
      </c>
      <c r="AS1" s="38" t="s">
        <v>220</v>
      </c>
    </row>
    <row r="2" spans="1:45" x14ac:dyDescent="0.25">
      <c r="A2" s="38" t="s">
        <v>221</v>
      </c>
      <c r="B2" s="38" t="s">
        <v>222</v>
      </c>
      <c r="C2" s="38">
        <v>32806</v>
      </c>
      <c r="D2" s="38">
        <v>1126.5646551724101</v>
      </c>
      <c r="E2" s="38">
        <v>553747.22000005795</v>
      </c>
      <c r="F2" s="38">
        <v>2.2457953654273601</v>
      </c>
      <c r="G2" s="38">
        <v>16.879449490948598</v>
      </c>
      <c r="H2" s="38">
        <v>146.72529720790601</v>
      </c>
      <c r="I2" s="38">
        <v>103.845577697352</v>
      </c>
      <c r="J2" s="38">
        <v>115.493769659367</v>
      </c>
      <c r="K2" s="38">
        <v>135.077105245908</v>
      </c>
      <c r="L2" s="38">
        <v>229313.67317307901</v>
      </c>
      <c r="M2" s="38">
        <v>1578.7941418953901</v>
      </c>
      <c r="N2" s="38">
        <v>225.25327515230401</v>
      </c>
      <c r="O2" s="38">
        <v>15.720567557991201</v>
      </c>
      <c r="P2" s="38">
        <v>33.686930481413398</v>
      </c>
      <c r="Q2" s="38">
        <v>15.945147094532301</v>
      </c>
      <c r="R2" s="38">
        <v>26.9495443851267</v>
      </c>
      <c r="S2" s="38">
        <v>0.121272949733069</v>
      </c>
      <c r="T2" s="38">
        <v>26.9495443851267</v>
      </c>
      <c r="U2" s="38">
        <v>38.178521212264499</v>
      </c>
      <c r="V2" s="38">
        <v>0.62882270231967896</v>
      </c>
      <c r="W2" s="38">
        <v>0.33686930481403299</v>
      </c>
      <c r="X2" s="38">
        <v>1.1228976827136801</v>
      </c>
      <c r="Y2" s="38">
        <v>10.3306586809635</v>
      </c>
      <c r="Z2" s="38">
        <v>10.3306586809635</v>
      </c>
      <c r="AA2" s="38">
        <v>69.619656328247899</v>
      </c>
      <c r="AB2" s="38">
        <v>1.2576454046393599</v>
      </c>
      <c r="AC2" s="38">
        <v>1.79663629234203</v>
      </c>
      <c r="AD2" s="38">
        <v>60.636474866546799</v>
      </c>
      <c r="AE2" s="38">
        <v>0.40424316577685099</v>
      </c>
      <c r="AF2" s="38">
        <v>1958.3335586522401</v>
      </c>
      <c r="AG2" s="38">
        <v>398.62867736332299</v>
      </c>
      <c r="AH2" s="38">
        <v>187.38916529128201</v>
      </c>
      <c r="AI2" s="38">
        <v>192</v>
      </c>
      <c r="AJ2" s="38">
        <v>655</v>
      </c>
      <c r="AK2" s="38">
        <v>457</v>
      </c>
      <c r="AL2" s="38">
        <v>1080</v>
      </c>
      <c r="AM2" s="38">
        <v>1136</v>
      </c>
      <c r="AN2" s="38">
        <v>3425</v>
      </c>
      <c r="AO2" s="38">
        <v>5774</v>
      </c>
      <c r="AP2" s="38">
        <v>11208</v>
      </c>
      <c r="AQ2" s="38">
        <v>7635</v>
      </c>
      <c r="AR2" s="38">
        <v>1048</v>
      </c>
      <c r="AS2" s="38">
        <v>196</v>
      </c>
    </row>
    <row r="3" spans="1:45" x14ac:dyDescent="0.25">
      <c r="A3" s="38" t="s">
        <v>221</v>
      </c>
      <c r="B3" s="38" t="s">
        <v>223</v>
      </c>
      <c r="C3" s="38">
        <v>12267</v>
      </c>
      <c r="D3" s="38">
        <v>1065.19444444444</v>
      </c>
      <c r="E3" s="38">
        <v>416598.57999999699</v>
      </c>
      <c r="F3" s="38">
        <v>1.5975305747259001</v>
      </c>
      <c r="G3" s="38">
        <v>33.960917909839203</v>
      </c>
      <c r="H3" s="38">
        <v>39.938264368147301</v>
      </c>
      <c r="I3" s="38">
        <v>28.212389949660199</v>
      </c>
      <c r="J3" s="38">
        <v>31.428751506774599</v>
      </c>
      <c r="K3" s="38">
        <v>36.721902811033303</v>
      </c>
      <c r="L3" s="38">
        <v>163120.65192413199</v>
      </c>
      <c r="M3" s="38">
        <v>918.58008046754503</v>
      </c>
      <c r="N3" s="38">
        <v>151.04651584034801</v>
      </c>
      <c r="O3" s="38">
        <v>8.1474059311025702</v>
      </c>
      <c r="P3" s="38">
        <v>46.328386667055298</v>
      </c>
      <c r="Q3" s="38">
        <v>25.560489195614402</v>
      </c>
      <c r="R3" s="38">
        <v>14.3777751725335</v>
      </c>
      <c r="S3" s="38">
        <v>1.5975305747259302E-2</v>
      </c>
      <c r="T3" s="38">
        <v>17.572836321985299</v>
      </c>
      <c r="U3" s="38">
        <v>9.9046895633011598</v>
      </c>
      <c r="V3" s="38">
        <v>0.44730856092319499</v>
      </c>
      <c r="W3" s="38">
        <v>0.35145672643970199</v>
      </c>
      <c r="X3" s="38">
        <v>0.79876528736295005</v>
      </c>
      <c r="Y3" s="38">
        <v>7.34864064373925</v>
      </c>
      <c r="Z3" s="38">
        <v>7.34864064373925</v>
      </c>
      <c r="AA3" s="38">
        <v>49.523447816504401</v>
      </c>
      <c r="AB3" s="38">
        <v>0.89461712184638897</v>
      </c>
      <c r="AC3" s="38">
        <v>1.27802445978077</v>
      </c>
      <c r="AD3" s="38">
        <v>43.133325517604902</v>
      </c>
      <c r="AE3" s="38">
        <v>0.28755550345068298</v>
      </c>
      <c r="AF3" s="38">
        <v>1393.04666116104</v>
      </c>
      <c r="AG3" s="38">
        <v>639.01222989035602</v>
      </c>
      <c r="AH3" s="38">
        <v>133.29795115516001</v>
      </c>
      <c r="AI3" s="38">
        <v>51</v>
      </c>
      <c r="AJ3" s="38">
        <v>229</v>
      </c>
      <c r="AK3" s="38">
        <v>107</v>
      </c>
      <c r="AL3" s="38">
        <v>153</v>
      </c>
      <c r="AM3" s="38">
        <v>461</v>
      </c>
      <c r="AN3" s="38">
        <v>1362</v>
      </c>
      <c r="AO3" s="38">
        <v>2514</v>
      </c>
      <c r="AP3" s="38">
        <v>3521</v>
      </c>
      <c r="AQ3" s="38">
        <v>3401</v>
      </c>
      <c r="AR3" s="38">
        <v>453</v>
      </c>
      <c r="AS3" s="38">
        <v>15</v>
      </c>
    </row>
    <row r="4" spans="1:45" x14ac:dyDescent="0.25">
      <c r="A4" s="38" t="s">
        <v>221</v>
      </c>
      <c r="B4" s="38" t="s">
        <v>224</v>
      </c>
      <c r="C4" s="38">
        <v>635</v>
      </c>
      <c r="D4" s="38">
        <v>1525.8728358209</v>
      </c>
      <c r="E4" s="38">
        <v>93280.9</v>
      </c>
      <c r="F4" s="38">
        <v>0.51240524907933305</v>
      </c>
      <c r="G4" s="38">
        <v>146.89905511811</v>
      </c>
      <c r="H4" s="38">
        <v>19.1297959656284</v>
      </c>
      <c r="I4" s="38">
        <v>13.5821551355961</v>
      </c>
      <c r="J4" s="38">
        <v>15.112538812846401</v>
      </c>
      <c r="K4" s="38">
        <v>17.599412288378101</v>
      </c>
      <c r="L4" s="38">
        <v>52131.8538387066</v>
      </c>
      <c r="M4" s="38">
        <v>519.83512519098304</v>
      </c>
      <c r="N4" s="38">
        <v>23.570641457649302</v>
      </c>
      <c r="O4" s="38">
        <v>3.74055831827912</v>
      </c>
      <c r="P4" s="38">
        <v>54.314956402409003</v>
      </c>
      <c r="Q4" s="38">
        <v>23.826844082188899</v>
      </c>
      <c r="R4" s="38">
        <v>32.793935941077301</v>
      </c>
      <c r="S4" s="38">
        <v>0.205730707505352</v>
      </c>
      <c r="T4" s="38">
        <v>10.2481049815867</v>
      </c>
      <c r="U4" s="38">
        <v>3.2793935941077201</v>
      </c>
      <c r="V4" s="38">
        <v>0.14347346974221301</v>
      </c>
      <c r="W4" s="38">
        <v>4.8166093413457203</v>
      </c>
      <c r="X4" s="38">
        <v>1.53721574723799E-2</v>
      </c>
      <c r="Y4" s="38">
        <v>0.25620262453966602</v>
      </c>
      <c r="Z4" s="38">
        <v>1.5372157472379899</v>
      </c>
      <c r="AA4" s="38">
        <v>1.5372157472379899</v>
      </c>
      <c r="AB4" s="38">
        <v>0.28694693948442501</v>
      </c>
      <c r="AC4" s="38">
        <v>0.40992419926346502</v>
      </c>
      <c r="AD4" s="38">
        <v>4.0992419926346599</v>
      </c>
      <c r="AE4" s="38">
        <v>9.2232944834279296E-2</v>
      </c>
      <c r="AF4" s="38">
        <v>30.7443149447599</v>
      </c>
      <c r="AG4" s="38">
        <v>595.67110205472397</v>
      </c>
      <c r="AH4" s="38">
        <v>42.7550939831794</v>
      </c>
      <c r="AI4" s="38">
        <v>9</v>
      </c>
      <c r="AJ4" s="38">
        <v>16</v>
      </c>
      <c r="AK4" s="38">
        <v>9</v>
      </c>
      <c r="AL4" s="38">
        <v>13</v>
      </c>
      <c r="AM4" s="38">
        <v>91</v>
      </c>
      <c r="AN4" s="38">
        <v>124</v>
      </c>
      <c r="AO4" s="38">
        <v>91</v>
      </c>
      <c r="AP4" s="38">
        <v>140</v>
      </c>
      <c r="AQ4" s="38">
        <v>128</v>
      </c>
      <c r="AR4" s="38">
        <v>13</v>
      </c>
      <c r="AS4" s="38">
        <v>1</v>
      </c>
    </row>
    <row r="5" spans="1:45" x14ac:dyDescent="0.25">
      <c r="A5" s="38" t="s">
        <v>221</v>
      </c>
      <c r="B5" s="38" t="s">
        <v>225</v>
      </c>
      <c r="C5" s="38">
        <v>5818</v>
      </c>
      <c r="D5" s="38">
        <v>1100.1590909090901</v>
      </c>
      <c r="E5" s="38">
        <v>106265.099999999</v>
      </c>
      <c r="F5" s="38">
        <v>0.42087065692092002</v>
      </c>
      <c r="G5" s="38">
        <v>18.264884840151002</v>
      </c>
      <c r="H5" s="38">
        <v>8.3472680289311896</v>
      </c>
      <c r="I5" s="38">
        <v>6.7199014888372197</v>
      </c>
      <c r="J5" s="38">
        <v>7.0734328406505904</v>
      </c>
      <c r="K5" s="38">
        <v>8.1873371793015792</v>
      </c>
      <c r="L5" s="38">
        <v>42974.261036880103</v>
      </c>
      <c r="M5" s="38">
        <v>83.332390070338803</v>
      </c>
      <c r="N5" s="38">
        <v>35.668788174047499</v>
      </c>
      <c r="O5" s="38">
        <v>2.94609459844634</v>
      </c>
      <c r="P5" s="38">
        <v>0.67339305107347402</v>
      </c>
      <c r="Q5" s="38">
        <v>0.37878359122882499</v>
      </c>
      <c r="R5" s="38">
        <v>0.37036617809039102</v>
      </c>
      <c r="S5" s="38">
        <v>4.2087065692091198E-4</v>
      </c>
      <c r="T5" s="38">
        <v>4.2087065692092099E-2</v>
      </c>
      <c r="U5" s="38">
        <v>0.12626119707627401</v>
      </c>
      <c r="V5" s="38">
        <v>5.8921891968925597E-2</v>
      </c>
      <c r="W5" s="38">
        <v>0.21043532846046001</v>
      </c>
      <c r="X5" s="38">
        <v>1.2626119707627E-2</v>
      </c>
      <c r="Y5" s="38">
        <v>0.21043532846046001</v>
      </c>
      <c r="Z5" s="38">
        <v>1.2626119707626999</v>
      </c>
      <c r="AA5" s="38">
        <v>1.2626119707626999</v>
      </c>
      <c r="AB5" s="38">
        <v>0.235687567875702</v>
      </c>
      <c r="AC5" s="38">
        <v>0.33669652553673701</v>
      </c>
      <c r="AD5" s="38">
        <v>3.3669652553673601</v>
      </c>
      <c r="AE5" s="38">
        <v>7.5756718245763702E-2</v>
      </c>
      <c r="AF5" s="38">
        <v>25.2522394152553</v>
      </c>
      <c r="AG5" s="38">
        <v>9.4695897807205007</v>
      </c>
      <c r="AH5" s="38">
        <v>17.558723806740399</v>
      </c>
      <c r="AI5" s="38">
        <v>4</v>
      </c>
      <c r="AJ5" s="38">
        <v>14</v>
      </c>
      <c r="AK5" s="38">
        <v>2</v>
      </c>
      <c r="AL5" s="38">
        <v>2</v>
      </c>
      <c r="AM5" s="38">
        <v>8</v>
      </c>
      <c r="AN5" s="38">
        <v>25</v>
      </c>
      <c r="AO5" s="38">
        <v>257</v>
      </c>
      <c r="AP5" s="38">
        <v>1140</v>
      </c>
      <c r="AQ5" s="38">
        <v>3880</v>
      </c>
      <c r="AR5" s="38">
        <v>478</v>
      </c>
      <c r="AS5" s="38">
        <v>8</v>
      </c>
    </row>
    <row r="6" spans="1:45" x14ac:dyDescent="0.25">
      <c r="A6" s="38" t="s">
        <v>221</v>
      </c>
      <c r="B6" s="38" t="s">
        <v>226</v>
      </c>
      <c r="C6" s="38">
        <v>1284</v>
      </c>
      <c r="D6" s="38">
        <v>1075.9523809523801</v>
      </c>
      <c r="E6" s="38">
        <v>44177.750000000102</v>
      </c>
      <c r="F6" s="38">
        <v>0.171119359071429</v>
      </c>
      <c r="G6" s="38">
        <v>34.406347352025001</v>
      </c>
      <c r="H6" s="38">
        <v>3.4223871814285798</v>
      </c>
      <c r="I6" s="38">
        <v>2.7607256596857299</v>
      </c>
      <c r="J6" s="38">
        <v>2.9044659213057198</v>
      </c>
      <c r="K6" s="38">
        <v>3.30032203862429</v>
      </c>
      <c r="L6" s="38">
        <v>17472.655516065599</v>
      </c>
      <c r="M6" s="38">
        <v>25.325665142571602</v>
      </c>
      <c r="N6" s="38">
        <v>13.5184293666429</v>
      </c>
      <c r="O6" s="38">
        <v>1.1978355135000001</v>
      </c>
      <c r="P6" s="38">
        <v>0.25667903860714503</v>
      </c>
      <c r="Q6" s="38">
        <v>0.150585035982858</v>
      </c>
      <c r="R6" s="38">
        <v>0.15571861675500001</v>
      </c>
      <c r="S6" s="38">
        <v>1.71119359071428E-3</v>
      </c>
      <c r="T6" s="38">
        <v>1.7111935907143001E-2</v>
      </c>
      <c r="U6" s="38">
        <v>5.1335807721428199E-2</v>
      </c>
      <c r="V6" s="38">
        <v>2.3956710270000198E-2</v>
      </c>
      <c r="W6" s="38">
        <v>8.2137292354285393E-2</v>
      </c>
      <c r="X6" s="38">
        <v>5.1335807721428301E-3</v>
      </c>
      <c r="Y6" s="38">
        <v>8.5559679535714597E-2</v>
      </c>
      <c r="Z6" s="38">
        <v>0.51335807721429005</v>
      </c>
      <c r="AA6" s="38">
        <v>0.51335807721429005</v>
      </c>
      <c r="AB6" s="38">
        <v>9.5826841080000905E-2</v>
      </c>
      <c r="AC6" s="38">
        <v>0.13689548725714401</v>
      </c>
      <c r="AD6" s="38">
        <v>1.36895487257143</v>
      </c>
      <c r="AE6" s="38">
        <v>3.0801484632857101E-2</v>
      </c>
      <c r="AF6" s="38">
        <v>10.2671615442858</v>
      </c>
      <c r="AG6" s="38">
        <v>3.7646258995714601</v>
      </c>
      <c r="AH6" s="38">
        <v>7.1390996604600003</v>
      </c>
      <c r="AI6" s="38">
        <v>0</v>
      </c>
      <c r="AJ6" s="38">
        <v>0</v>
      </c>
      <c r="AK6" s="38">
        <v>0</v>
      </c>
      <c r="AL6" s="38">
        <v>1</v>
      </c>
      <c r="AM6" s="38">
        <v>3</v>
      </c>
      <c r="AN6" s="38">
        <v>5</v>
      </c>
      <c r="AO6" s="38">
        <v>52</v>
      </c>
      <c r="AP6" s="38">
        <v>319</v>
      </c>
      <c r="AQ6" s="38">
        <v>805</v>
      </c>
      <c r="AR6" s="38">
        <v>98</v>
      </c>
      <c r="AS6" s="38">
        <v>1</v>
      </c>
    </row>
    <row r="7" spans="1:45" x14ac:dyDescent="0.25">
      <c r="A7" s="38" t="s">
        <v>221</v>
      </c>
      <c r="B7" s="38" t="s">
        <v>227</v>
      </c>
      <c r="C7" s="38">
        <v>360</v>
      </c>
      <c r="D7" s="38">
        <v>1069.04589371981</v>
      </c>
      <c r="E7" s="38">
        <v>51851.8</v>
      </c>
      <c r="F7" s="38">
        <v>0.19955503393913099</v>
      </c>
      <c r="G7" s="38">
        <v>144.03277777777799</v>
      </c>
      <c r="H7" s="38">
        <v>4.6562841252463798</v>
      </c>
      <c r="I7" s="38">
        <v>3.6984199623385501</v>
      </c>
      <c r="J7" s="38">
        <v>3.94320747063722</v>
      </c>
      <c r="K7" s="38">
        <v>4.5059526663455696</v>
      </c>
      <c r="L7" s="38">
        <v>20376.165405456701</v>
      </c>
      <c r="M7" s="38">
        <v>14.9666275454348</v>
      </c>
      <c r="N7" s="38">
        <v>13.9688523757391</v>
      </c>
      <c r="O7" s="38">
        <v>1.39688523757391</v>
      </c>
      <c r="P7" s="38">
        <v>0.10975526866652199</v>
      </c>
      <c r="Q7" s="38">
        <v>5.3879859163565198E-2</v>
      </c>
      <c r="R7" s="38">
        <v>7.9822013575652301E-2</v>
      </c>
      <c r="S7" s="38">
        <v>1.9955503393913102E-3</v>
      </c>
      <c r="T7" s="38">
        <v>1.9955503393913099E-2</v>
      </c>
      <c r="U7" s="38">
        <v>5.9866510181739101E-2</v>
      </c>
      <c r="V7" s="38">
        <v>2.79377047514783E-2</v>
      </c>
      <c r="W7" s="38">
        <v>9.5786416290782606E-2</v>
      </c>
      <c r="X7" s="38">
        <v>5.9866510181739102E-3</v>
      </c>
      <c r="Y7" s="38">
        <v>9.97775169695653E-2</v>
      </c>
      <c r="Z7" s="38">
        <v>0.59866510181739097</v>
      </c>
      <c r="AA7" s="38">
        <v>0.59866510181739097</v>
      </c>
      <c r="AB7" s="38">
        <v>0.11175081900591299</v>
      </c>
      <c r="AC7" s="38">
        <v>0.15964402715130499</v>
      </c>
      <c r="AD7" s="38">
        <v>1.5964402715130499</v>
      </c>
      <c r="AE7" s="38">
        <v>3.5919906109043498E-2</v>
      </c>
      <c r="AF7" s="38">
        <v>11.9733020363478</v>
      </c>
      <c r="AG7" s="38">
        <v>1.34699647908913</v>
      </c>
      <c r="AH7" s="38">
        <v>8.3254360159405394</v>
      </c>
      <c r="AI7" s="38">
        <v>0</v>
      </c>
      <c r="AJ7" s="38">
        <v>0</v>
      </c>
      <c r="AK7" s="38">
        <v>0</v>
      </c>
      <c r="AL7" s="38">
        <v>0</v>
      </c>
      <c r="AM7" s="38">
        <v>6</v>
      </c>
      <c r="AN7" s="38">
        <v>12</v>
      </c>
      <c r="AO7" s="38">
        <v>14</v>
      </c>
      <c r="AP7" s="38">
        <v>131</v>
      </c>
      <c r="AQ7" s="38">
        <v>179</v>
      </c>
      <c r="AR7" s="38">
        <v>18</v>
      </c>
      <c r="AS7" s="38">
        <v>0</v>
      </c>
    </row>
    <row r="8" spans="1:45" x14ac:dyDescent="0.25">
      <c r="A8" s="38" t="s">
        <v>221</v>
      </c>
      <c r="B8" s="38" t="s">
        <v>228</v>
      </c>
      <c r="C8" s="38">
        <v>250</v>
      </c>
      <c r="D8" s="38">
        <v>1135</v>
      </c>
      <c r="E8" s="38">
        <v>4417.3</v>
      </c>
      <c r="F8" s="38">
        <v>1.8049087799999999E-2</v>
      </c>
      <c r="G8" s="38">
        <v>17.6692</v>
      </c>
      <c r="H8" s="38">
        <v>0.38504720640000001</v>
      </c>
      <c r="I8" s="38">
        <v>0.32428194414</v>
      </c>
      <c r="J8" s="38">
        <v>0.33571303308</v>
      </c>
      <c r="K8" s="38">
        <v>0.36218502852000001</v>
      </c>
      <c r="L8" s="38">
        <v>1842.9562570824</v>
      </c>
      <c r="M8" s="38">
        <v>5.4327754278000002</v>
      </c>
      <c r="N8" s="38">
        <v>1.7146633410000001</v>
      </c>
      <c r="O8" s="38">
        <v>0.12634361459999999</v>
      </c>
      <c r="P8" s="38">
        <v>3.2488358039999998E-2</v>
      </c>
      <c r="Q8" s="38">
        <v>1.0829452680000001E-2</v>
      </c>
      <c r="R8" s="38">
        <v>2.526872292E-2</v>
      </c>
      <c r="S8" s="38">
        <v>9.7465074120000196E-4</v>
      </c>
      <c r="T8" s="38">
        <v>0.48732537060000097</v>
      </c>
      <c r="U8" s="38">
        <v>1.8049087799999999E-2</v>
      </c>
      <c r="V8" s="38">
        <v>5.053744584E-3</v>
      </c>
      <c r="W8" s="38">
        <v>9.0245439000000097E-3</v>
      </c>
      <c r="X8" s="38">
        <v>5.4147263399999897E-4</v>
      </c>
      <c r="Y8" s="38">
        <v>9.0245439000000097E-3</v>
      </c>
      <c r="Z8" s="38">
        <v>5.4147263399999902E-2</v>
      </c>
      <c r="AA8" s="38">
        <v>5.4147263399999902E-2</v>
      </c>
      <c r="AB8" s="38">
        <v>1.0107489168E-2</v>
      </c>
      <c r="AC8" s="38">
        <v>1.443927024E-2</v>
      </c>
      <c r="AD8" s="38">
        <v>0.14439270239999999</v>
      </c>
      <c r="AE8" s="38">
        <v>3.2488358040000001E-3</v>
      </c>
      <c r="AF8" s="38">
        <v>1.082945268</v>
      </c>
      <c r="AG8" s="38">
        <v>0.270736317</v>
      </c>
      <c r="AH8" s="38">
        <v>1.5060158860320001</v>
      </c>
      <c r="AI8" s="38">
        <v>1</v>
      </c>
      <c r="AJ8" s="38">
        <v>2</v>
      </c>
      <c r="AK8" s="38">
        <v>3</v>
      </c>
      <c r="AL8" s="38">
        <v>4</v>
      </c>
      <c r="AM8" s="38">
        <v>7</v>
      </c>
      <c r="AN8" s="38">
        <v>26</v>
      </c>
      <c r="AO8" s="38">
        <v>37</v>
      </c>
      <c r="AP8" s="38">
        <v>89</v>
      </c>
      <c r="AQ8" s="38">
        <v>73</v>
      </c>
      <c r="AR8" s="38">
        <v>4</v>
      </c>
      <c r="AS8" s="38">
        <v>4</v>
      </c>
    </row>
    <row r="9" spans="1:45" x14ac:dyDescent="0.25">
      <c r="A9" s="38" t="s">
        <v>221</v>
      </c>
      <c r="B9" s="38" t="s">
        <v>229</v>
      </c>
      <c r="C9" s="38">
        <v>220</v>
      </c>
      <c r="D9" s="38">
        <v>1037</v>
      </c>
      <c r="E9" s="38">
        <v>8756.5</v>
      </c>
      <c r="F9" s="38">
        <v>3.2689765799999999E-2</v>
      </c>
      <c r="G9" s="38">
        <v>39.802272727272701</v>
      </c>
      <c r="H9" s="38">
        <v>0.65379531599999896</v>
      </c>
      <c r="I9" s="38">
        <v>0.55093151961599995</v>
      </c>
      <c r="J9" s="38">
        <v>0.57294262858799905</v>
      </c>
      <c r="K9" s="38">
        <v>0.609773098056</v>
      </c>
      <c r="L9" s="38">
        <v>3337.8866063064002</v>
      </c>
      <c r="M9" s="38">
        <v>5.3284318254</v>
      </c>
      <c r="N9" s="38">
        <v>2.9093891562</v>
      </c>
      <c r="O9" s="38">
        <v>0.14383496951999999</v>
      </c>
      <c r="P9" s="38">
        <v>2.1575245428E-2</v>
      </c>
      <c r="Q9" s="38">
        <v>6.5379531600000002E-3</v>
      </c>
      <c r="R9" s="38">
        <v>1.63448829E-2</v>
      </c>
      <c r="S9" s="38">
        <v>3.2689765800000001E-4</v>
      </c>
      <c r="T9" s="38">
        <v>1.4383496951999999</v>
      </c>
      <c r="U9" s="38">
        <v>3.2689765799999999E-2</v>
      </c>
      <c r="V9" s="38">
        <v>9.1531344240000003E-3</v>
      </c>
      <c r="W9" s="38">
        <v>3.9227718959999998E-2</v>
      </c>
      <c r="X9" s="38">
        <v>9.8069297400000003E-4</v>
      </c>
      <c r="Y9" s="38">
        <v>1.63448829E-2</v>
      </c>
      <c r="Z9" s="38">
        <v>9.8069297400000005E-2</v>
      </c>
      <c r="AA9" s="38">
        <v>9.8069297400000005E-2</v>
      </c>
      <c r="AB9" s="38">
        <v>1.8306268848000001E-2</v>
      </c>
      <c r="AC9" s="38">
        <v>2.6151812640000001E-2</v>
      </c>
      <c r="AD9" s="38">
        <v>0.26151812639999999</v>
      </c>
      <c r="AE9" s="38">
        <v>5.8841578440000097E-3</v>
      </c>
      <c r="AF9" s="38">
        <v>1.961385948</v>
      </c>
      <c r="AG9" s="38">
        <v>0.16344882899999999</v>
      </c>
      <c r="AH9" s="38">
        <v>2.7276340583519998</v>
      </c>
      <c r="AI9" s="38">
        <v>1</v>
      </c>
      <c r="AJ9" s="38">
        <v>4</v>
      </c>
      <c r="AK9" s="38">
        <v>1</v>
      </c>
      <c r="AL9" s="38">
        <v>0</v>
      </c>
      <c r="AM9" s="38">
        <v>8</v>
      </c>
      <c r="AN9" s="38">
        <v>14</v>
      </c>
      <c r="AO9" s="38">
        <v>24</v>
      </c>
      <c r="AP9" s="38">
        <v>58</v>
      </c>
      <c r="AQ9" s="38">
        <v>90</v>
      </c>
      <c r="AR9" s="38">
        <v>20</v>
      </c>
      <c r="AS9" s="38">
        <v>0</v>
      </c>
    </row>
    <row r="10" spans="1:45" x14ac:dyDescent="0.25">
      <c r="A10" s="38" t="s">
        <v>221</v>
      </c>
      <c r="B10" s="38" t="s">
        <v>230</v>
      </c>
      <c r="C10" s="38">
        <v>328</v>
      </c>
      <c r="D10" s="38">
        <v>1139.5</v>
      </c>
      <c r="E10" s="38">
        <v>72504.399999999994</v>
      </c>
      <c r="F10" s="38">
        <v>0.29742754968000001</v>
      </c>
      <c r="G10" s="38">
        <v>221.05</v>
      </c>
      <c r="H10" s="38">
        <v>7.3365462254400002</v>
      </c>
      <c r="I10" s="38">
        <v>6.1428703260575901</v>
      </c>
      <c r="J10" s="38">
        <v>6.3728809644768001</v>
      </c>
      <c r="K10" s="38">
        <v>6.8765249486016096</v>
      </c>
      <c r="L10" s="38">
        <v>30369.7322427254</v>
      </c>
      <c r="M10" s="38">
        <v>28.850472318960001</v>
      </c>
      <c r="N10" s="38">
        <v>30.783751391879999</v>
      </c>
      <c r="O10" s="38">
        <v>0.86253989407200005</v>
      </c>
      <c r="P10" s="38">
        <v>0.20225073378239999</v>
      </c>
      <c r="Q10" s="38">
        <v>5.9485509936000103E-2</v>
      </c>
      <c r="R10" s="38">
        <v>0.14871377484000001</v>
      </c>
      <c r="S10" s="38">
        <v>1.873793562984E-2</v>
      </c>
      <c r="T10" s="38">
        <v>51.752393644320101</v>
      </c>
      <c r="U10" s="38">
        <v>0.29742754968000001</v>
      </c>
      <c r="V10" s="38">
        <v>3.2717030464799999</v>
      </c>
      <c r="W10" s="38">
        <v>0.14871377484000001</v>
      </c>
      <c r="X10" s="38">
        <v>8.9228264904000001E-3</v>
      </c>
      <c r="Y10" s="38">
        <v>0.14871377484000001</v>
      </c>
      <c r="Z10" s="38">
        <v>0</v>
      </c>
      <c r="AA10" s="38">
        <v>0.89228264904000099</v>
      </c>
      <c r="AB10" s="38">
        <v>0.16655942782079999</v>
      </c>
      <c r="AC10" s="38">
        <v>0.23794203974399999</v>
      </c>
      <c r="AD10" s="38">
        <v>2.3794203974400001</v>
      </c>
      <c r="AE10" s="38">
        <v>5.3536958942400001E-2</v>
      </c>
      <c r="AF10" s="38">
        <v>17.845652980800001</v>
      </c>
      <c r="AG10" s="38">
        <v>1.4871377483999999</v>
      </c>
      <c r="AH10" s="38">
        <v>974.96750785104098</v>
      </c>
      <c r="AI10" s="38">
        <v>1</v>
      </c>
      <c r="AJ10" s="38">
        <v>0</v>
      </c>
      <c r="AK10" s="38">
        <v>0</v>
      </c>
      <c r="AL10" s="38">
        <v>4</v>
      </c>
      <c r="AM10" s="38">
        <v>28</v>
      </c>
      <c r="AN10" s="38">
        <v>54</v>
      </c>
      <c r="AO10" s="38">
        <v>43</v>
      </c>
      <c r="AP10" s="38">
        <v>78</v>
      </c>
      <c r="AQ10" s="38">
        <v>109</v>
      </c>
      <c r="AR10" s="38">
        <v>11</v>
      </c>
      <c r="AS10" s="38">
        <v>0</v>
      </c>
    </row>
    <row r="11" spans="1:45" x14ac:dyDescent="0.25">
      <c r="A11" s="38" t="s">
        <v>221</v>
      </c>
      <c r="B11" s="38" t="s">
        <v>231</v>
      </c>
      <c r="C11" s="38">
        <v>35</v>
      </c>
      <c r="D11" s="38">
        <v>2242.5</v>
      </c>
      <c r="E11" s="38">
        <v>7307</v>
      </c>
      <c r="F11" s="38">
        <v>5.8989410999999999E-2</v>
      </c>
      <c r="G11" s="38">
        <v>208.771428571429</v>
      </c>
      <c r="H11" s="38">
        <v>5.7219728669999999</v>
      </c>
      <c r="I11" s="38">
        <v>4.1320116091800001</v>
      </c>
      <c r="J11" s="38">
        <v>4.6436464339199999</v>
      </c>
      <c r="K11" s="38">
        <v>5.3589913579799999</v>
      </c>
      <c r="L11" s="38">
        <v>5979.8155824810001</v>
      </c>
      <c r="M11" s="38">
        <v>146.35272869100001</v>
      </c>
      <c r="N11" s="38">
        <v>4.2472375920000003</v>
      </c>
      <c r="O11" s="38">
        <v>0.69017610870000001</v>
      </c>
      <c r="P11" s="38">
        <v>2.6545234949999998</v>
      </c>
      <c r="Q11" s="38">
        <v>1.0618093980000001</v>
      </c>
      <c r="R11" s="38">
        <v>1.828671741</v>
      </c>
      <c r="S11" s="38">
        <v>9.4383057599999997E-3</v>
      </c>
      <c r="T11" s="38">
        <v>3.185428194</v>
      </c>
      <c r="U11" s="38">
        <v>5.8989410999999999E-2</v>
      </c>
      <c r="V11" s="38">
        <v>8.2585175399999995E-3</v>
      </c>
      <c r="W11" s="38">
        <v>7.0787293200000004E-2</v>
      </c>
      <c r="X11" s="38">
        <v>8.2585175399999995E-3</v>
      </c>
      <c r="Y11" s="38">
        <v>2.9494705499999999E-2</v>
      </c>
      <c r="Z11" s="38">
        <v>0.176968233</v>
      </c>
      <c r="AA11" s="38">
        <v>0.176968233</v>
      </c>
      <c r="AB11" s="38">
        <v>3.3034070159999998E-2</v>
      </c>
      <c r="AC11" s="38">
        <v>4.71915288E-2</v>
      </c>
      <c r="AD11" s="38">
        <v>0.47191528799999999</v>
      </c>
      <c r="AE11" s="38">
        <v>1.061809398E-2</v>
      </c>
      <c r="AF11" s="38">
        <v>3.5393646599999999</v>
      </c>
      <c r="AG11" s="38">
        <v>26.545234950000001</v>
      </c>
      <c r="AH11" s="38">
        <v>2.46103822692</v>
      </c>
      <c r="AI11" s="38">
        <v>1</v>
      </c>
      <c r="AJ11" s="38">
        <v>0</v>
      </c>
      <c r="AK11" s="38">
        <v>0</v>
      </c>
      <c r="AL11" s="38">
        <v>0</v>
      </c>
      <c r="AM11" s="38">
        <v>9</v>
      </c>
      <c r="AN11" s="38">
        <v>11</v>
      </c>
      <c r="AO11" s="38">
        <v>7</v>
      </c>
      <c r="AP11" s="38">
        <v>5</v>
      </c>
      <c r="AQ11" s="38">
        <v>2</v>
      </c>
      <c r="AR11" s="38">
        <v>0</v>
      </c>
      <c r="AS11" s="38">
        <v>0</v>
      </c>
    </row>
    <row r="12" spans="1:45" x14ac:dyDescent="0.25">
      <c r="A12" s="38" t="s">
        <v>221</v>
      </c>
      <c r="B12" s="38" t="s">
        <v>232</v>
      </c>
      <c r="C12" s="38">
        <v>28</v>
      </c>
      <c r="D12" s="38">
        <v>2231.6666666666702</v>
      </c>
      <c r="E12" s="38">
        <v>3234.5</v>
      </c>
      <c r="F12" s="38">
        <v>2.5985972999999999E-2</v>
      </c>
      <c r="G12" s="38">
        <v>115.517857142857</v>
      </c>
      <c r="H12" s="38">
        <v>2.4600054440000001</v>
      </c>
      <c r="I12" s="38">
        <v>1.7561320553399999</v>
      </c>
      <c r="J12" s="38">
        <v>1.97978466296</v>
      </c>
      <c r="K12" s="38">
        <v>2.28797830274</v>
      </c>
      <c r="L12" s="38">
        <v>2634.2240689830001</v>
      </c>
      <c r="M12" s="38">
        <v>27.103369838999999</v>
      </c>
      <c r="N12" s="38">
        <v>5.6909280869999996</v>
      </c>
      <c r="O12" s="38">
        <v>0.30403588409999999</v>
      </c>
      <c r="P12" s="38">
        <v>0.75359321700000004</v>
      </c>
      <c r="Q12" s="38">
        <v>0.30143728679999998</v>
      </c>
      <c r="R12" s="38">
        <v>0.51971946000000002</v>
      </c>
      <c r="S12" s="38">
        <v>1.091410866E-2</v>
      </c>
      <c r="T12" s="38">
        <v>2.494653408</v>
      </c>
      <c r="U12" s="38">
        <v>9.3549502800000003E-2</v>
      </c>
      <c r="V12" s="38">
        <v>3.6380362199999999E-3</v>
      </c>
      <c r="W12" s="38">
        <v>0.13772565689999999</v>
      </c>
      <c r="X12" s="38">
        <v>0.21568357590000001</v>
      </c>
      <c r="Y12" s="38">
        <v>0.1013452947</v>
      </c>
      <c r="Z12" s="38">
        <v>0.75359321700000004</v>
      </c>
      <c r="AA12" s="38">
        <v>0.83155113599999997</v>
      </c>
      <c r="AB12" s="38">
        <v>1.4552144879999999E-2</v>
      </c>
      <c r="AC12" s="38">
        <v>2.1828217319999999E-2</v>
      </c>
      <c r="AD12" s="38">
        <v>9.3809362529999998</v>
      </c>
      <c r="AE12" s="38">
        <v>0.16631022719999999</v>
      </c>
      <c r="AF12" s="38">
        <v>1.55915838</v>
      </c>
      <c r="AG12" s="38">
        <v>7.5359321699999997</v>
      </c>
      <c r="AH12" s="38">
        <v>1.0841347935600001</v>
      </c>
      <c r="AI12" s="38">
        <v>0</v>
      </c>
      <c r="AJ12" s="38">
        <v>1</v>
      </c>
      <c r="AK12" s="38">
        <v>0</v>
      </c>
      <c r="AL12" s="38">
        <v>0</v>
      </c>
      <c r="AM12" s="38">
        <v>1</v>
      </c>
      <c r="AN12" s="38">
        <v>2</v>
      </c>
      <c r="AO12" s="38">
        <v>3</v>
      </c>
      <c r="AP12" s="38">
        <v>10</v>
      </c>
      <c r="AQ12" s="38">
        <v>11</v>
      </c>
      <c r="AR12" s="38">
        <v>0</v>
      </c>
      <c r="AS12" s="38">
        <v>0</v>
      </c>
    </row>
    <row r="13" spans="1:45" x14ac:dyDescent="0.25">
      <c r="A13" s="38" t="s">
        <v>221</v>
      </c>
      <c r="B13" s="38" t="s">
        <v>233</v>
      </c>
      <c r="C13" s="38">
        <v>157</v>
      </c>
      <c r="D13" s="38">
        <v>2211.5476190476202</v>
      </c>
      <c r="E13" s="38">
        <v>25030.9</v>
      </c>
      <c r="F13" s="38">
        <v>0.19928529827142799</v>
      </c>
      <c r="G13" s="38">
        <v>159.43248407643301</v>
      </c>
      <c r="H13" s="38">
        <v>13.684257147971399</v>
      </c>
      <c r="I13" s="38">
        <v>9.6786226527157204</v>
      </c>
      <c r="J13" s="38">
        <v>10.88097728562</v>
      </c>
      <c r="K13" s="38">
        <v>12.6679021267871</v>
      </c>
      <c r="L13" s="38">
        <v>20201.749971073001</v>
      </c>
      <c r="M13" s="38">
        <v>162.816088687757</v>
      </c>
      <c r="N13" s="38">
        <v>22.519238704671402</v>
      </c>
      <c r="O13" s="38">
        <v>1.9729244528871399</v>
      </c>
      <c r="P13" s="38">
        <v>5.3807030533285696</v>
      </c>
      <c r="Q13" s="38">
        <v>2.1921382809857199</v>
      </c>
      <c r="R13" s="38">
        <v>3.7864206671571501</v>
      </c>
      <c r="S13" s="38">
        <v>5.7792736498714303E-2</v>
      </c>
      <c r="T13" s="38">
        <v>10.7614061066571</v>
      </c>
      <c r="U13" s="38">
        <v>3.9857059654285702E-2</v>
      </c>
      <c r="V13" s="38">
        <v>1.99285298271429E-2</v>
      </c>
      <c r="W13" s="38">
        <v>2.3914235792571401</v>
      </c>
      <c r="X13" s="38">
        <v>2.7899941758000001E-2</v>
      </c>
      <c r="Y13" s="38">
        <v>9.9642649135714204E-2</v>
      </c>
      <c r="Z13" s="38">
        <v>9.7649796152999908</v>
      </c>
      <c r="AA13" s="38">
        <v>0</v>
      </c>
      <c r="AB13" s="38">
        <v>0.111599767032</v>
      </c>
      <c r="AC13" s="38">
        <v>0</v>
      </c>
      <c r="AD13" s="38">
        <v>0</v>
      </c>
      <c r="AE13" s="38">
        <v>0</v>
      </c>
      <c r="AF13" s="38">
        <v>116.781184787057</v>
      </c>
      <c r="AG13" s="38">
        <v>54.803457024642903</v>
      </c>
      <c r="AH13" s="38">
        <v>5.9387018884885698</v>
      </c>
      <c r="AI13" s="38">
        <v>0</v>
      </c>
      <c r="AJ13" s="38">
        <v>0</v>
      </c>
      <c r="AK13" s="38">
        <v>2</v>
      </c>
      <c r="AL13" s="38">
        <v>1</v>
      </c>
      <c r="AM13" s="38">
        <v>18</v>
      </c>
      <c r="AN13" s="38">
        <v>38</v>
      </c>
      <c r="AO13" s="38">
        <v>28</v>
      </c>
      <c r="AP13" s="38">
        <v>37</v>
      </c>
      <c r="AQ13" s="38">
        <v>31</v>
      </c>
      <c r="AR13" s="38">
        <v>2</v>
      </c>
      <c r="AS13" s="38">
        <v>0</v>
      </c>
    </row>
    <row r="14" spans="1:45" x14ac:dyDescent="0.25">
      <c r="A14" s="38" t="s">
        <v>221</v>
      </c>
      <c r="B14" s="38" t="s">
        <v>234</v>
      </c>
      <c r="C14" s="38">
        <v>38394</v>
      </c>
      <c r="D14" s="38">
        <v>714.76543209876502</v>
      </c>
      <c r="E14" s="38">
        <v>239543.42000000199</v>
      </c>
      <c r="F14" s="38">
        <v>0.61638248196976297</v>
      </c>
      <c r="G14" s="38">
        <v>6.2390847528260203</v>
      </c>
      <c r="H14" s="38">
        <v>50.337902694217803</v>
      </c>
      <c r="I14" s="38">
        <v>46.277996746284202</v>
      </c>
      <c r="J14" s="38">
        <v>48.307949720240899</v>
      </c>
      <c r="K14" s="38">
        <v>49.779049243894001</v>
      </c>
      <c r="L14" s="38">
        <v>62937.582468983797</v>
      </c>
      <c r="M14" s="38">
        <v>1770.25048821731</v>
      </c>
      <c r="N14" s="38">
        <v>32.668271544390898</v>
      </c>
      <c r="O14" s="38">
        <v>2.7120829206672998</v>
      </c>
      <c r="P14" s="38">
        <v>243.471080378089</v>
      </c>
      <c r="Q14" s="38">
        <v>139.30244092518299</v>
      </c>
      <c r="R14" s="38">
        <v>168.272417577802</v>
      </c>
      <c r="S14" s="38">
        <v>9.24573722954877E-2</v>
      </c>
      <c r="T14" s="38">
        <v>610.21865714998501</v>
      </c>
      <c r="U14" s="38">
        <v>0.61638248196976297</v>
      </c>
      <c r="V14" s="38">
        <v>1.6642327013184599</v>
      </c>
      <c r="W14" s="38">
        <v>0.221897693509161</v>
      </c>
      <c r="X14" s="38">
        <v>2.03406219050053E-2</v>
      </c>
      <c r="Y14" s="38">
        <v>1.1711267157426</v>
      </c>
      <c r="Z14" s="38">
        <v>14.7931795672686</v>
      </c>
      <c r="AA14" s="38">
        <v>2.4038916796821401</v>
      </c>
      <c r="AB14" s="38">
        <v>0.34517418990309701</v>
      </c>
      <c r="AC14" s="38">
        <v>1.1094884675455099</v>
      </c>
      <c r="AD14" s="38">
        <v>12.327649639391501</v>
      </c>
      <c r="AE14" s="38">
        <v>0.11094884675458</v>
      </c>
      <c r="AF14" s="38">
        <v>46.845068629705302</v>
      </c>
      <c r="AG14" s="38">
        <v>3482.5610231290102</v>
      </c>
      <c r="AH14" s="38">
        <v>495.94134499272297</v>
      </c>
      <c r="AI14" s="38">
        <v>1892</v>
      </c>
      <c r="AJ14" s="38">
        <v>3690</v>
      </c>
      <c r="AK14" s="38">
        <v>864</v>
      </c>
      <c r="AL14" s="38">
        <v>2974</v>
      </c>
      <c r="AM14" s="38">
        <v>1031</v>
      </c>
      <c r="AN14" s="38">
        <v>2211</v>
      </c>
      <c r="AO14" s="38">
        <v>4394</v>
      </c>
      <c r="AP14" s="38">
        <v>9256</v>
      </c>
      <c r="AQ14" s="38">
        <v>10123</v>
      </c>
      <c r="AR14" s="38">
        <v>1464</v>
      </c>
      <c r="AS14" s="38">
        <v>495</v>
      </c>
    </row>
    <row r="15" spans="1:45" x14ac:dyDescent="0.25">
      <c r="A15" s="38" t="s">
        <v>221</v>
      </c>
      <c r="B15" s="38" t="s">
        <v>235</v>
      </c>
      <c r="C15" s="38">
        <v>93026</v>
      </c>
      <c r="D15" s="38">
        <v>802.59090909090901</v>
      </c>
      <c r="E15" s="38">
        <v>696556.03900000697</v>
      </c>
      <c r="F15" s="38">
        <v>2.0125783604656</v>
      </c>
      <c r="G15" s="38">
        <v>7.4877565304324296</v>
      </c>
      <c r="H15" s="38">
        <v>242.85112216287001</v>
      </c>
      <c r="I15" s="38">
        <v>223.584038658607</v>
      </c>
      <c r="J15" s="38">
        <v>233.217580410832</v>
      </c>
      <c r="K15" s="38">
        <v>240.61045158828</v>
      </c>
      <c r="L15" s="38">
        <v>205500.35123031001</v>
      </c>
      <c r="M15" s="38">
        <v>4387.4208258143499</v>
      </c>
      <c r="N15" s="38">
        <v>122.767279988426</v>
      </c>
      <c r="O15" s="38">
        <v>20.125783604647498</v>
      </c>
      <c r="P15" s="38">
        <v>678.23890747685903</v>
      </c>
      <c r="Q15" s="38">
        <v>251.57229505833101</v>
      </c>
      <c r="R15" s="38">
        <v>543.39615732574305</v>
      </c>
      <c r="S15" s="38">
        <v>1.54968533755756E-2</v>
      </c>
      <c r="T15" s="38">
        <v>1807.29536769794</v>
      </c>
      <c r="U15" s="38">
        <v>10.867923146513499</v>
      </c>
      <c r="V15" s="38">
        <v>3.6226410488350802</v>
      </c>
      <c r="W15" s="38">
        <v>0.70440242616268101</v>
      </c>
      <c r="X15" s="38">
        <v>0.38238988848808603</v>
      </c>
      <c r="Y15" s="38">
        <v>1.77106895720896</v>
      </c>
      <c r="Z15" s="38">
        <v>0.46289302290758999</v>
      </c>
      <c r="AA15" s="38">
        <v>6.0377350813952404</v>
      </c>
      <c r="AB15" s="38">
        <v>1.1270438818608499</v>
      </c>
      <c r="AC15" s="38">
        <v>2.2138361965116502</v>
      </c>
      <c r="AD15" s="38">
        <v>4.4276723930233004</v>
      </c>
      <c r="AE15" s="38">
        <v>6.2389929174498003E-2</v>
      </c>
      <c r="AF15" s="38">
        <v>82.515712779101506</v>
      </c>
      <c r="AG15" s="38">
        <v>6289.3073764498804</v>
      </c>
      <c r="AH15" s="38">
        <v>1079.5470325531001</v>
      </c>
      <c r="AI15" s="38">
        <v>2126</v>
      </c>
      <c r="AJ15" s="38">
        <v>5879</v>
      </c>
      <c r="AK15" s="38">
        <v>1823</v>
      </c>
      <c r="AL15" s="38">
        <v>6099</v>
      </c>
      <c r="AM15" s="38">
        <v>3129</v>
      </c>
      <c r="AN15" s="38">
        <v>13884</v>
      </c>
      <c r="AO15" s="38">
        <v>19340</v>
      </c>
      <c r="AP15" s="38">
        <v>23309</v>
      </c>
      <c r="AQ15" s="38">
        <v>15453</v>
      </c>
      <c r="AR15" s="38">
        <v>1925</v>
      </c>
      <c r="AS15" s="38">
        <v>59</v>
      </c>
    </row>
    <row r="16" spans="1:45" x14ac:dyDescent="0.25">
      <c r="A16" s="38" t="s">
        <v>221</v>
      </c>
      <c r="B16" s="38" t="s">
        <v>236</v>
      </c>
      <c r="C16" s="38">
        <v>137806</v>
      </c>
      <c r="D16" s="38">
        <v>646.30198019802003</v>
      </c>
      <c r="E16" s="38">
        <v>926190.94999999204</v>
      </c>
      <c r="F16" s="38">
        <v>2.1549565620946298</v>
      </c>
      <c r="G16" s="38">
        <v>6.7209769531079298</v>
      </c>
      <c r="H16" s="38">
        <v>160.90342330322801</v>
      </c>
      <c r="I16" s="38">
        <v>147.686356389195</v>
      </c>
      <c r="J16" s="38">
        <v>154.29488984591299</v>
      </c>
      <c r="K16" s="38">
        <v>159.251289938784</v>
      </c>
      <c r="L16" s="38">
        <v>220038.304642392</v>
      </c>
      <c r="M16" s="38">
        <v>6781.6483009201302</v>
      </c>
      <c r="N16" s="38">
        <v>108.825306385836</v>
      </c>
      <c r="O16" s="38">
        <v>19.394609058861398</v>
      </c>
      <c r="P16" s="38">
        <v>618.47253332054197</v>
      </c>
      <c r="Q16" s="38">
        <v>293.07409244474002</v>
      </c>
      <c r="R16" s="38">
        <v>109.902784666827</v>
      </c>
      <c r="S16" s="38">
        <v>0.23704522183038601</v>
      </c>
      <c r="T16" s="38">
        <v>1187.3810657148099</v>
      </c>
      <c r="U16" s="38">
        <v>2.1549565620946298</v>
      </c>
      <c r="V16" s="38">
        <v>4.0944174679849201</v>
      </c>
      <c r="W16" s="38">
        <v>0.129297393725778</v>
      </c>
      <c r="X16" s="38">
        <v>7.1113566549114396E-2</v>
      </c>
      <c r="Y16" s="38">
        <v>4.0944174679849201</v>
      </c>
      <c r="Z16" s="38">
        <v>51.718957490266199</v>
      </c>
      <c r="AA16" s="38">
        <v>8.4043305921667102</v>
      </c>
      <c r="AB16" s="38">
        <v>1.2067756747734599</v>
      </c>
      <c r="AC16" s="38">
        <v>3.8789218117689801</v>
      </c>
      <c r="AD16" s="38">
        <v>43.099131241880698</v>
      </c>
      <c r="AE16" s="38">
        <v>0.38789218117733898</v>
      </c>
      <c r="AF16" s="38">
        <v>163.77669871940901</v>
      </c>
      <c r="AG16" s="38">
        <v>7326.8523111254299</v>
      </c>
      <c r="AH16" s="38">
        <v>1220.1364054579799</v>
      </c>
      <c r="AI16" s="38">
        <v>1647</v>
      </c>
      <c r="AJ16" s="38">
        <v>4904</v>
      </c>
      <c r="AK16" s="38">
        <v>1451</v>
      </c>
      <c r="AL16" s="38">
        <v>2289</v>
      </c>
      <c r="AM16" s="38">
        <v>2103</v>
      </c>
      <c r="AN16" s="38">
        <v>8136</v>
      </c>
      <c r="AO16" s="38">
        <v>20009</v>
      </c>
      <c r="AP16" s="38">
        <v>47542</v>
      </c>
      <c r="AQ16" s="38">
        <v>44000</v>
      </c>
      <c r="AR16" s="38">
        <v>5631</v>
      </c>
      <c r="AS16" s="38">
        <v>94</v>
      </c>
    </row>
    <row r="17" spans="1:45" x14ac:dyDescent="0.25">
      <c r="A17" s="38" t="s">
        <v>221</v>
      </c>
      <c r="B17" s="38" t="s">
        <v>237</v>
      </c>
      <c r="C17" s="38">
        <v>694</v>
      </c>
      <c r="D17" s="38">
        <v>783.53451676528596</v>
      </c>
      <c r="E17" s="38">
        <v>5468.7199999999903</v>
      </c>
      <c r="F17" s="38">
        <v>1.5425751177088699E-2</v>
      </c>
      <c r="G17" s="38">
        <v>7.8799999999999901</v>
      </c>
      <c r="H17" s="38">
        <v>0.46791445237169299</v>
      </c>
      <c r="I17" s="38">
        <v>0.43377212309973501</v>
      </c>
      <c r="J17" s="38">
        <v>0.45084328773571503</v>
      </c>
      <c r="K17" s="38">
        <v>0.46493214047745601</v>
      </c>
      <c r="L17" s="38">
        <v>1575.0926011901699</v>
      </c>
      <c r="M17" s="38">
        <v>3.8255862919180101</v>
      </c>
      <c r="N17" s="38">
        <v>1.88965451919337</v>
      </c>
      <c r="O17" s="38">
        <v>0.107980258239621</v>
      </c>
      <c r="P17" s="38">
        <v>0.15425751177088801</v>
      </c>
      <c r="Q17" s="38">
        <v>2.3138626765633202E-2</v>
      </c>
      <c r="R17" s="38">
        <v>3.8564377942722099E-2</v>
      </c>
      <c r="S17" s="38">
        <v>1.5425751177088799E-4</v>
      </c>
      <c r="T17" s="38">
        <v>1.54257511770888E-3</v>
      </c>
      <c r="U17" s="38">
        <v>1.6968326294797699E-2</v>
      </c>
      <c r="V17" s="38">
        <v>2.1596051647924299E-3</v>
      </c>
      <c r="W17" s="38">
        <v>3.23940774718863E-4</v>
      </c>
      <c r="X17" s="38">
        <v>4.6277253531266103E-4</v>
      </c>
      <c r="Y17" s="38">
        <v>7.7128755885443696E-3</v>
      </c>
      <c r="Z17" s="38">
        <v>4.6277253531266299E-2</v>
      </c>
      <c r="AA17" s="38">
        <v>4.6277253531266299E-2</v>
      </c>
      <c r="AB17" s="38">
        <v>8.6384206591697092E-3</v>
      </c>
      <c r="AC17" s="38">
        <v>1.2340600941671E-2</v>
      </c>
      <c r="AD17" s="38">
        <v>0.12340600941671</v>
      </c>
      <c r="AE17" s="38">
        <v>2.7766352118759698E-3</v>
      </c>
      <c r="AF17" s="38">
        <v>0.92554507062533198</v>
      </c>
      <c r="AG17" s="38">
        <v>0.57846566914082798</v>
      </c>
      <c r="AH17" s="38">
        <v>0.64356233910814398</v>
      </c>
      <c r="AI17" s="38">
        <v>15</v>
      </c>
      <c r="AJ17" s="38">
        <v>14</v>
      </c>
      <c r="AK17" s="38">
        <v>1</v>
      </c>
      <c r="AL17" s="38">
        <v>2</v>
      </c>
      <c r="AM17" s="38">
        <v>3</v>
      </c>
      <c r="AN17" s="38">
        <v>7</v>
      </c>
      <c r="AO17" s="38">
        <v>43</v>
      </c>
      <c r="AP17" s="38">
        <v>221</v>
      </c>
      <c r="AQ17" s="38">
        <v>330</v>
      </c>
      <c r="AR17" s="38">
        <v>57</v>
      </c>
      <c r="AS17" s="38">
        <v>1</v>
      </c>
    </row>
    <row r="18" spans="1:45" x14ac:dyDescent="0.25">
      <c r="A18" s="38" t="s">
        <v>221</v>
      </c>
      <c r="B18" s="38" t="s">
        <v>238</v>
      </c>
      <c r="C18" s="38">
        <v>9299</v>
      </c>
      <c r="D18" s="38">
        <v>384.62732919254699</v>
      </c>
      <c r="E18" s="38">
        <v>71244.38</v>
      </c>
      <c r="F18" s="38">
        <v>9.8649128157770605E-2</v>
      </c>
      <c r="G18" s="38">
        <v>7.6615098397677199</v>
      </c>
      <c r="H18" s="38">
        <v>15.3563809498926</v>
      </c>
      <c r="I18" s="38">
        <v>14.108140648269</v>
      </c>
      <c r="J18" s="38">
        <v>14.715819277721399</v>
      </c>
      <c r="K18" s="38">
        <v>15.188019771169399</v>
      </c>
      <c r="L18" s="38">
        <v>10072.865177932399</v>
      </c>
      <c r="M18" s="38">
        <v>192.661747292108</v>
      </c>
      <c r="N18" s="38">
        <v>6.6094915865701998</v>
      </c>
      <c r="O18" s="38">
        <v>0.69054389710441599</v>
      </c>
      <c r="P18" s="38">
        <v>20.0257730160261</v>
      </c>
      <c r="Q18" s="38">
        <v>13.416281429456401</v>
      </c>
      <c r="R18" s="38">
        <v>17.6581939402393</v>
      </c>
      <c r="S18" s="38">
        <v>3.65001774183733E-3</v>
      </c>
      <c r="T18" s="38">
        <v>4.3405616389418604</v>
      </c>
      <c r="U18" s="38">
        <v>9.8649128157770605E-2</v>
      </c>
      <c r="V18" s="38">
        <v>0.18743334349975799</v>
      </c>
      <c r="W18" s="38">
        <v>5.9189476894663098E-2</v>
      </c>
      <c r="X18" s="38">
        <v>3.2554212292061498E-3</v>
      </c>
      <c r="Y18" s="38">
        <v>0.18743334349975799</v>
      </c>
      <c r="Z18" s="38">
        <v>2.3675790757863999</v>
      </c>
      <c r="AA18" s="38">
        <v>0.38473159981528698</v>
      </c>
      <c r="AB18" s="38">
        <v>5.5243511768349803E-2</v>
      </c>
      <c r="AC18" s="38">
        <v>0.17756843068398201</v>
      </c>
      <c r="AD18" s="38">
        <v>1.97298256315531</v>
      </c>
      <c r="AE18" s="38">
        <v>1.77568430683974E-2</v>
      </c>
      <c r="AF18" s="38">
        <v>7.4973337399901601</v>
      </c>
      <c r="AG18" s="38">
        <v>335.40703573642702</v>
      </c>
      <c r="AH18" s="38">
        <v>55.855136362926203</v>
      </c>
      <c r="AI18" s="38">
        <v>649</v>
      </c>
      <c r="AJ18" s="38">
        <v>1386</v>
      </c>
      <c r="AK18" s="38">
        <v>1008</v>
      </c>
      <c r="AL18" s="38">
        <v>1546</v>
      </c>
      <c r="AM18" s="38">
        <v>584</v>
      </c>
      <c r="AN18" s="38">
        <v>1055</v>
      </c>
      <c r="AO18" s="38">
        <v>1321</v>
      </c>
      <c r="AP18" s="38">
        <v>1039</v>
      </c>
      <c r="AQ18" s="38">
        <v>618</v>
      </c>
      <c r="AR18" s="38">
        <v>56</v>
      </c>
      <c r="AS18" s="38">
        <v>37</v>
      </c>
    </row>
    <row r="19" spans="1:45" x14ac:dyDescent="0.25">
      <c r="A19" s="38" t="s">
        <v>221</v>
      </c>
      <c r="B19" s="38" t="s">
        <v>239</v>
      </c>
      <c r="C19" s="38">
        <v>2345</v>
      </c>
      <c r="D19" s="38">
        <v>116.5</v>
      </c>
      <c r="E19" s="38">
        <v>14544.92</v>
      </c>
      <c r="F19" s="38">
        <v>6.10013944800019E-3</v>
      </c>
      <c r="G19" s="38">
        <v>6.2025245202558601</v>
      </c>
      <c r="H19" s="38">
        <v>0.37210850632799702</v>
      </c>
      <c r="I19" s="38">
        <v>0.34331584813343502</v>
      </c>
      <c r="J19" s="38">
        <v>0.35771217723071702</v>
      </c>
      <c r="K19" s="38">
        <v>0.36800107909968199</v>
      </c>
      <c r="L19" s="38">
        <v>622.87303875638599</v>
      </c>
      <c r="M19" s="38">
        <v>30.195690267599701</v>
      </c>
      <c r="N19" s="38">
        <v>0.53376220169999999</v>
      </c>
      <c r="O19" s="38">
        <v>7.9301812823998202E-3</v>
      </c>
      <c r="P19" s="38">
        <v>0.63441450259200305</v>
      </c>
      <c r="Q19" s="38">
        <v>0.27450627515999798</v>
      </c>
      <c r="R19" s="38">
        <v>0.43310990080799</v>
      </c>
      <c r="S19" s="38">
        <v>2.5620585681600098E-4</v>
      </c>
      <c r="T19" s="38">
        <v>0.347707948536011</v>
      </c>
      <c r="U19" s="38">
        <v>6.10013944800019E-3</v>
      </c>
      <c r="V19" s="38">
        <v>1.40303207304E-2</v>
      </c>
      <c r="W19" s="38">
        <v>2.25705159575995E-4</v>
      </c>
      <c r="X19" s="38">
        <v>2.0130460178399701E-4</v>
      </c>
      <c r="Y19" s="38">
        <v>1.15902649512002E-2</v>
      </c>
      <c r="Z19" s="38">
        <v>0.14640334675200201</v>
      </c>
      <c r="AA19" s="38">
        <v>2.3790543847200099E-2</v>
      </c>
      <c r="AB19" s="38">
        <v>3.4160780908801202E-3</v>
      </c>
      <c r="AC19" s="38">
        <v>1.09802510063999E-2</v>
      </c>
      <c r="AD19" s="38">
        <v>0.122002788960001</v>
      </c>
      <c r="AE19" s="38">
        <v>1.0980251006399999E-3</v>
      </c>
      <c r="AF19" s="38">
        <v>0.46361059804799798</v>
      </c>
      <c r="AG19" s="38">
        <v>6.8626568789998403</v>
      </c>
      <c r="AH19" s="38">
        <v>4.1810355776592099</v>
      </c>
      <c r="AI19" s="38">
        <v>178</v>
      </c>
      <c r="AJ19" s="38">
        <v>390</v>
      </c>
      <c r="AK19" s="38">
        <v>218</v>
      </c>
      <c r="AL19" s="38">
        <v>672</v>
      </c>
      <c r="AM19" s="38">
        <v>200</v>
      </c>
      <c r="AN19" s="38">
        <v>159</v>
      </c>
      <c r="AO19" s="38">
        <v>123</v>
      </c>
      <c r="AP19" s="38">
        <v>211</v>
      </c>
      <c r="AQ19" s="38">
        <v>175</v>
      </c>
      <c r="AR19" s="38">
        <v>17</v>
      </c>
      <c r="AS19" s="38">
        <v>2</v>
      </c>
    </row>
    <row r="20" spans="1:45" x14ac:dyDescent="0.25">
      <c r="A20" s="38" t="s">
        <v>221</v>
      </c>
      <c r="B20" s="38" t="s">
        <v>240</v>
      </c>
      <c r="C20" s="38">
        <v>16550</v>
      </c>
      <c r="D20" s="38">
        <v>157.488372093023</v>
      </c>
      <c r="E20" s="38">
        <v>91134.529999998296</v>
      </c>
      <c r="F20" s="38">
        <v>5.1669463576181497E-2</v>
      </c>
      <c r="G20" s="38">
        <v>5.50661812688812</v>
      </c>
      <c r="H20" s="38">
        <v>3.1690604326726799</v>
      </c>
      <c r="I20" s="38">
        <v>2.9169134504210699</v>
      </c>
      <c r="J20" s="38">
        <v>3.0429869415472601</v>
      </c>
      <c r="K20" s="38">
        <v>3.1332362712600799</v>
      </c>
      <c r="L20" s="38">
        <v>5275.8655868367796</v>
      </c>
      <c r="M20" s="38">
        <v>107.57582316561501</v>
      </c>
      <c r="N20" s="38">
        <v>4.2627307450354497</v>
      </c>
      <c r="O20" s="38">
        <v>6.7170302649037894E-2</v>
      </c>
      <c r="P20" s="38">
        <v>6.2003356291429901</v>
      </c>
      <c r="Q20" s="38">
        <v>3.9785486953659799</v>
      </c>
      <c r="R20" s="38">
        <v>3.56519298675622</v>
      </c>
      <c r="S20" s="38">
        <v>7.2337249006663596E-3</v>
      </c>
      <c r="T20" s="38">
        <v>8.2154447086137594</v>
      </c>
      <c r="U20" s="38">
        <v>5.1669463576181497E-2</v>
      </c>
      <c r="V20" s="38">
        <v>0.118839766225231</v>
      </c>
      <c r="W20" s="38">
        <v>3.2551762052996699E-3</v>
      </c>
      <c r="X20" s="38">
        <v>1.7050922980141E-3</v>
      </c>
      <c r="Y20" s="38">
        <v>9.8171980794745997E-2</v>
      </c>
      <c r="Z20" s="38">
        <v>1.2400671258285501</v>
      </c>
      <c r="AA20" s="38">
        <v>0.201510907947138</v>
      </c>
      <c r="AB20" s="38">
        <v>2.89348996026654E-2</v>
      </c>
      <c r="AC20" s="38">
        <v>9.3005034437127307E-2</v>
      </c>
      <c r="AD20" s="38">
        <v>1.03338927152381</v>
      </c>
      <c r="AE20" s="38">
        <v>9.3005034437126897E-3</v>
      </c>
      <c r="AF20" s="38">
        <v>3.92687923178952</v>
      </c>
      <c r="AG20" s="38">
        <v>99.463717384164994</v>
      </c>
      <c r="AH20" s="38">
        <v>35.414250335112797</v>
      </c>
      <c r="AI20" s="38">
        <v>1170</v>
      </c>
      <c r="AJ20" s="38">
        <v>2232</v>
      </c>
      <c r="AK20" s="38">
        <v>917</v>
      </c>
      <c r="AL20" s="38">
        <v>2884</v>
      </c>
      <c r="AM20" s="38">
        <v>1019</v>
      </c>
      <c r="AN20" s="38">
        <v>1240</v>
      </c>
      <c r="AO20" s="38">
        <v>1392</v>
      </c>
      <c r="AP20" s="38">
        <v>2498</v>
      </c>
      <c r="AQ20" s="38">
        <v>2845</v>
      </c>
      <c r="AR20" s="38">
        <v>340</v>
      </c>
      <c r="AS20" s="38">
        <v>13</v>
      </c>
    </row>
    <row r="21" spans="1:45" x14ac:dyDescent="0.25">
      <c r="A21" s="38" t="s">
        <v>221</v>
      </c>
      <c r="B21" s="38" t="s">
        <v>241</v>
      </c>
      <c r="C21" s="38">
        <v>1518</v>
      </c>
      <c r="D21" s="38">
        <v>500</v>
      </c>
      <c r="E21" s="38">
        <v>5761.65</v>
      </c>
      <c r="F21" s="38">
        <v>1.037097E-2</v>
      </c>
      <c r="G21" s="38">
        <v>3.7955533596837898</v>
      </c>
      <c r="H21" s="38">
        <v>0.75500661600000596</v>
      </c>
      <c r="I21" s="38">
        <v>0.65959369199999096</v>
      </c>
      <c r="J21" s="38">
        <v>0.70107757199999898</v>
      </c>
      <c r="K21" s="38">
        <v>0.735301772999992</v>
      </c>
      <c r="L21" s="38">
        <v>1058.95900476</v>
      </c>
      <c r="M21" s="38">
        <v>20.254504409999999</v>
      </c>
      <c r="N21" s="38">
        <v>0.69485499000000195</v>
      </c>
      <c r="O21" s="38">
        <v>7.2596789999999994E-2</v>
      </c>
      <c r="P21" s="38">
        <v>2.1053069100000101</v>
      </c>
      <c r="Q21" s="38">
        <v>1.4104519200000001</v>
      </c>
      <c r="R21" s="38">
        <v>1.85640363000001</v>
      </c>
      <c r="S21" s="38">
        <v>3.8372588999999603E-4</v>
      </c>
      <c r="T21" s="38">
        <v>2.8105328700000101</v>
      </c>
      <c r="U21" s="38">
        <v>2.69645219999998E-2</v>
      </c>
      <c r="V21" s="38">
        <v>1.9704843E-2</v>
      </c>
      <c r="W21" s="38">
        <v>6.2225819999999904E-3</v>
      </c>
      <c r="X21" s="38">
        <v>3.4224200999999799E-4</v>
      </c>
      <c r="Y21" s="38">
        <v>1.9704843E-2</v>
      </c>
      <c r="Z21" s="38">
        <v>0.24890327999999801</v>
      </c>
      <c r="AA21" s="38">
        <v>4.0446783000000097E-2</v>
      </c>
      <c r="AB21" s="38">
        <v>5.8077431999999998E-3</v>
      </c>
      <c r="AC21" s="38">
        <v>1.8667745999999999E-2</v>
      </c>
      <c r="AD21" s="38">
        <v>0.2074194</v>
      </c>
      <c r="AE21" s="38">
        <v>1.8667746000000001E-3</v>
      </c>
      <c r="AF21" s="38">
        <v>0.78819371999999899</v>
      </c>
      <c r="AG21" s="38">
        <v>35.261297999999996</v>
      </c>
      <c r="AH21" s="38">
        <v>5.8720432139999703</v>
      </c>
      <c r="AI21" s="38">
        <v>344</v>
      </c>
      <c r="AJ21" s="38">
        <v>487</v>
      </c>
      <c r="AK21" s="38">
        <v>134</v>
      </c>
      <c r="AL21" s="38">
        <v>132</v>
      </c>
      <c r="AM21" s="38">
        <v>73</v>
      </c>
      <c r="AN21" s="38">
        <v>79</v>
      </c>
      <c r="AO21" s="38">
        <v>77</v>
      </c>
      <c r="AP21" s="38">
        <v>85</v>
      </c>
      <c r="AQ21" s="38">
        <v>72</v>
      </c>
      <c r="AR21" s="38">
        <v>13</v>
      </c>
      <c r="AS21" s="38">
        <v>22</v>
      </c>
    </row>
    <row r="22" spans="1:45" x14ac:dyDescent="0.25">
      <c r="A22" s="38" t="s">
        <v>221</v>
      </c>
      <c r="B22" s="38" t="s">
        <v>242</v>
      </c>
      <c r="C22" s="38">
        <v>5265</v>
      </c>
      <c r="D22" s="38">
        <v>500</v>
      </c>
      <c r="E22" s="38">
        <v>58245.9900000001</v>
      </c>
      <c r="F22" s="38">
        <v>0.104842782</v>
      </c>
      <c r="G22" s="38">
        <v>11.062866096866101</v>
      </c>
      <c r="H22" s="38">
        <v>3.81627726480006</v>
      </c>
      <c r="I22" s="38">
        <v>3.33400046759993</v>
      </c>
      <c r="J22" s="38">
        <v>3.5436860316000001</v>
      </c>
      <c r="K22" s="38">
        <v>3.7114344827998398</v>
      </c>
      <c r="L22" s="38">
        <v>10697.528418588099</v>
      </c>
      <c r="M22" s="38">
        <v>81.567684395999095</v>
      </c>
      <c r="N22" s="38">
        <v>3.8791829340000299</v>
      </c>
      <c r="O22" s="38">
        <v>0.733899473999994</v>
      </c>
      <c r="P22" s="38">
        <v>8.3874225599999104</v>
      </c>
      <c r="Q22" s="38">
        <v>4.7179251900001402</v>
      </c>
      <c r="R22" s="38">
        <v>6.2905669199999501</v>
      </c>
      <c r="S22" s="38">
        <v>5.2421390999999803E-3</v>
      </c>
      <c r="T22" s="38">
        <v>14.2586183520001</v>
      </c>
      <c r="U22" s="38">
        <v>0.272591233200009</v>
      </c>
      <c r="V22" s="38">
        <v>7.44383752199997E-2</v>
      </c>
      <c r="W22" s="38">
        <v>6.1857241379999602E-2</v>
      </c>
      <c r="X22" s="38">
        <v>3.5646545880000199E-2</v>
      </c>
      <c r="Y22" s="38">
        <v>0.13000504968000101</v>
      </c>
      <c r="Z22" s="38">
        <v>0.73599632963998696</v>
      </c>
      <c r="AA22" s="38">
        <v>0.60074914086000197</v>
      </c>
      <c r="AB22" s="38">
        <v>2.93559789599999E-2</v>
      </c>
      <c r="AC22" s="38">
        <v>8.2825797780002694E-2</v>
      </c>
      <c r="AD22" s="38">
        <v>1.9773348685201</v>
      </c>
      <c r="AE22" s="38">
        <v>4.7179251900000198E-2</v>
      </c>
      <c r="AF22" s="38">
        <v>15.5167317360001</v>
      </c>
      <c r="AG22" s="38">
        <v>117.94812975000001</v>
      </c>
      <c r="AH22" s="38">
        <v>22.1826358155602</v>
      </c>
      <c r="AI22" s="38">
        <v>266</v>
      </c>
      <c r="AJ22" s="38">
        <v>623</v>
      </c>
      <c r="AK22" s="38">
        <v>285</v>
      </c>
      <c r="AL22" s="38">
        <v>640</v>
      </c>
      <c r="AM22" s="38">
        <v>162</v>
      </c>
      <c r="AN22" s="38">
        <v>362</v>
      </c>
      <c r="AO22" s="38">
        <v>557</v>
      </c>
      <c r="AP22" s="38">
        <v>900</v>
      </c>
      <c r="AQ22" s="38">
        <v>1318</v>
      </c>
      <c r="AR22" s="38">
        <v>135</v>
      </c>
      <c r="AS22" s="38">
        <v>17</v>
      </c>
    </row>
    <row r="23" spans="1:45" x14ac:dyDescent="0.25">
      <c r="A23" s="38" t="s">
        <v>221</v>
      </c>
      <c r="B23" s="38" t="s">
        <v>243</v>
      </c>
      <c r="C23" s="38">
        <v>154931</v>
      </c>
      <c r="D23" s="38">
        <v>1028.05728531572</v>
      </c>
      <c r="E23" s="38">
        <v>2983225.7699999702</v>
      </c>
      <c r="F23" s="38">
        <v>11.0409371517179</v>
      </c>
      <c r="G23" s="38">
        <v>19.255189535986801</v>
      </c>
      <c r="H23" s="38">
        <v>0.33122811455159501</v>
      </c>
      <c r="I23" s="38">
        <v>0.33122811455159501</v>
      </c>
      <c r="J23" s="38">
        <v>0.33122811455159501</v>
      </c>
      <c r="K23" s="38">
        <v>0.33122811455159501</v>
      </c>
      <c r="L23" s="38">
        <v>616040.12931772496</v>
      </c>
      <c r="M23" s="38">
        <v>70.109950913471494</v>
      </c>
      <c r="N23" s="38">
        <v>186.20115854957601</v>
      </c>
      <c r="O23" s="38">
        <v>5.5204685758589296</v>
      </c>
      <c r="P23" s="38">
        <v>15.015674526340399</v>
      </c>
      <c r="Q23" s="38">
        <v>15.7333354412168</v>
      </c>
      <c r="R23" s="38">
        <v>2.9589711566610699</v>
      </c>
      <c r="S23" s="38">
        <v>1.0875323094444301E-2</v>
      </c>
      <c r="T23" s="38">
        <v>0</v>
      </c>
      <c r="U23" s="38">
        <v>1.2145030866898901E-3</v>
      </c>
      <c r="V23" s="38">
        <v>1.3580352696624201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0.33122811455159501</v>
      </c>
      <c r="AC23" s="38">
        <v>0</v>
      </c>
      <c r="AD23" s="38">
        <v>0</v>
      </c>
      <c r="AE23" s="38">
        <v>0</v>
      </c>
      <c r="AF23" s="38">
        <v>0</v>
      </c>
      <c r="AG23" s="38">
        <v>393.33338603016398</v>
      </c>
      <c r="AH23" s="38">
        <v>404.69451035915603</v>
      </c>
      <c r="AI23" s="38">
        <v>401</v>
      </c>
      <c r="AJ23" s="38">
        <v>177</v>
      </c>
      <c r="AK23" s="38">
        <v>121</v>
      </c>
      <c r="AL23" s="38">
        <v>566</v>
      </c>
      <c r="AM23" s="38">
        <v>55598</v>
      </c>
      <c r="AN23" s="38">
        <v>48340</v>
      </c>
      <c r="AO23" s="38">
        <v>15182</v>
      </c>
      <c r="AP23" s="38">
        <v>12231</v>
      </c>
      <c r="AQ23" s="38">
        <v>18249</v>
      </c>
      <c r="AR23" s="38">
        <v>3088</v>
      </c>
      <c r="AS23" s="38">
        <v>978</v>
      </c>
    </row>
    <row r="24" spans="1:45" x14ac:dyDescent="0.25">
      <c r="A24" s="38" t="s">
        <v>221</v>
      </c>
      <c r="B24" s="38" t="s">
        <v>244</v>
      </c>
      <c r="C24" s="38">
        <v>70360</v>
      </c>
      <c r="D24" s="38">
        <v>1002.25507338563</v>
      </c>
      <c r="E24" s="38">
        <v>2526096.2499999702</v>
      </c>
      <c r="F24" s="38">
        <v>9.1144540167217301</v>
      </c>
      <c r="G24" s="38">
        <v>35.902448123933603</v>
      </c>
      <c r="H24" s="38">
        <v>0.27343362050168502</v>
      </c>
      <c r="I24" s="38">
        <v>0.27343362050168502</v>
      </c>
      <c r="J24" s="38">
        <v>0.27343362050168502</v>
      </c>
      <c r="K24" s="38">
        <v>0.27343362050168502</v>
      </c>
      <c r="L24" s="38">
        <v>508550.07631708198</v>
      </c>
      <c r="M24" s="38">
        <v>57.8767830061933</v>
      </c>
      <c r="N24" s="38">
        <v>260.89774066949201</v>
      </c>
      <c r="O24" s="38">
        <v>4.5572270083608704</v>
      </c>
      <c r="P24" s="38">
        <v>12.3956574627428</v>
      </c>
      <c r="Q24" s="38">
        <v>12.988096973829601</v>
      </c>
      <c r="R24" s="38">
        <v>2.44267367648182</v>
      </c>
      <c r="S24" s="38">
        <v>8.9777372064712702E-3</v>
      </c>
      <c r="T24" s="38">
        <v>0</v>
      </c>
      <c r="U24" s="38">
        <v>1.0025899418395401E-3</v>
      </c>
      <c r="V24" s="38">
        <v>1.1210778440568701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0.27343362050168502</v>
      </c>
      <c r="AC24" s="38">
        <v>0</v>
      </c>
      <c r="AD24" s="38">
        <v>0</v>
      </c>
      <c r="AE24" s="38">
        <v>0</v>
      </c>
      <c r="AF24" s="38">
        <v>0</v>
      </c>
      <c r="AG24" s="38">
        <v>324.70242434569599</v>
      </c>
      <c r="AH24" s="38">
        <v>334.08119752893299</v>
      </c>
      <c r="AI24" s="38">
        <v>114</v>
      </c>
      <c r="AJ24" s="38">
        <v>40</v>
      </c>
      <c r="AK24" s="38">
        <v>30</v>
      </c>
      <c r="AL24" s="38">
        <v>108</v>
      </c>
      <c r="AM24" s="38">
        <v>22992</v>
      </c>
      <c r="AN24" s="38">
        <v>26321</v>
      </c>
      <c r="AO24" s="38">
        <v>8595</v>
      </c>
      <c r="AP24" s="38">
        <v>4433</v>
      </c>
      <c r="AQ24" s="38">
        <v>6360</v>
      </c>
      <c r="AR24" s="38">
        <v>1119</v>
      </c>
      <c r="AS24" s="38">
        <v>248</v>
      </c>
    </row>
    <row r="25" spans="1:45" x14ac:dyDescent="0.25">
      <c r="A25" s="38" t="s">
        <v>221</v>
      </c>
      <c r="B25" s="38" t="s">
        <v>245</v>
      </c>
      <c r="C25" s="38">
        <v>47238</v>
      </c>
      <c r="D25" s="38">
        <v>1024.34639484339</v>
      </c>
      <c r="E25" s="38">
        <v>8293964.0599999502</v>
      </c>
      <c r="F25" s="38">
        <v>30.585211861759099</v>
      </c>
      <c r="G25" s="38">
        <v>175.578222193995</v>
      </c>
      <c r="H25" s="38">
        <v>0.91755635585273698</v>
      </c>
      <c r="I25" s="38">
        <v>0.91755635585273698</v>
      </c>
      <c r="J25" s="38">
        <v>0.91755635585273698</v>
      </c>
      <c r="K25" s="38">
        <v>0.91755635585273698</v>
      </c>
      <c r="L25" s="38">
        <v>1706532.4810385499</v>
      </c>
      <c r="M25" s="38">
        <v>194.216095322131</v>
      </c>
      <c r="N25" s="38">
        <v>960.46976080346406</v>
      </c>
      <c r="O25" s="38">
        <v>15.2926059308795</v>
      </c>
      <c r="P25" s="38">
        <v>41.595888131991103</v>
      </c>
      <c r="Q25" s="38">
        <v>43.583926903002798</v>
      </c>
      <c r="R25" s="38">
        <v>8.1968367789516297</v>
      </c>
      <c r="S25" s="38">
        <v>3.0126433683834799E-2</v>
      </c>
      <c r="T25" s="38">
        <v>0</v>
      </c>
      <c r="U25" s="38">
        <v>3.3643733047931199E-3</v>
      </c>
      <c r="V25" s="38">
        <v>3.7619810589960898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0.91755635585273698</v>
      </c>
      <c r="AC25" s="38">
        <v>0</v>
      </c>
      <c r="AD25" s="38">
        <v>0</v>
      </c>
      <c r="AE25" s="38">
        <v>0</v>
      </c>
      <c r="AF25" s="38">
        <v>0</v>
      </c>
      <c r="AG25" s="38">
        <v>1089.5981725750401</v>
      </c>
      <c r="AH25" s="38">
        <v>1121.07035558078</v>
      </c>
      <c r="AI25" s="38">
        <v>26</v>
      </c>
      <c r="AJ25" s="38">
        <v>57</v>
      </c>
      <c r="AK25" s="38">
        <v>39</v>
      </c>
      <c r="AL25" s="38">
        <v>64</v>
      </c>
      <c r="AM25" s="38">
        <v>13311</v>
      </c>
      <c r="AN25" s="38">
        <v>18911</v>
      </c>
      <c r="AO25" s="38">
        <v>5745</v>
      </c>
      <c r="AP25" s="38">
        <v>3566</v>
      </c>
      <c r="AQ25" s="38">
        <v>4561</v>
      </c>
      <c r="AR25" s="38">
        <v>790</v>
      </c>
      <c r="AS25" s="38">
        <v>168</v>
      </c>
    </row>
    <row r="26" spans="1:45" x14ac:dyDescent="0.25">
      <c r="A26" s="38" t="s">
        <v>221</v>
      </c>
      <c r="B26" s="38" t="s">
        <v>246</v>
      </c>
      <c r="C26" s="38">
        <v>47626</v>
      </c>
      <c r="D26" s="38">
        <v>325</v>
      </c>
      <c r="E26" s="38">
        <v>910898.77000009397</v>
      </c>
      <c r="F26" s="38">
        <v>1.0657515609002599</v>
      </c>
      <c r="G26" s="38">
        <v>19.1260817620647</v>
      </c>
      <c r="H26" s="38">
        <v>3.19725468270027E-2</v>
      </c>
      <c r="I26" s="38">
        <v>3.19725468270027E-2</v>
      </c>
      <c r="J26" s="38">
        <v>3.19725468270027E-2</v>
      </c>
      <c r="K26" s="38">
        <v>3.19725468270027E-2</v>
      </c>
      <c r="L26" s="38">
        <v>59464.674091975598</v>
      </c>
      <c r="M26" s="38">
        <v>6.76752241171131</v>
      </c>
      <c r="N26" s="38">
        <v>50.959320788889102</v>
      </c>
      <c r="O26" s="38">
        <v>0.53287578045012896</v>
      </c>
      <c r="P26" s="38">
        <v>1.44942212282403</v>
      </c>
      <c r="Q26" s="38">
        <v>1.51869597428242</v>
      </c>
      <c r="R26" s="38">
        <v>0.28562141832123999</v>
      </c>
      <c r="S26" s="38">
        <v>1.0497652874862E-3</v>
      </c>
      <c r="T26" s="38">
        <v>0</v>
      </c>
      <c r="U26" s="38">
        <v>1.17232671699012E-4</v>
      </c>
      <c r="V26" s="38">
        <v>0.13108744199071901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3.19725468270027E-2</v>
      </c>
      <c r="AC26" s="38">
        <v>0</v>
      </c>
      <c r="AD26" s="38">
        <v>0</v>
      </c>
      <c r="AE26" s="38">
        <v>0</v>
      </c>
      <c r="AF26" s="38">
        <v>0</v>
      </c>
      <c r="AG26" s="38">
        <v>37.9673993570647</v>
      </c>
      <c r="AH26" s="38">
        <v>39.064057713223697</v>
      </c>
      <c r="AI26" s="38">
        <v>314</v>
      </c>
      <c r="AJ26" s="38">
        <v>553</v>
      </c>
      <c r="AK26" s="38">
        <v>296</v>
      </c>
      <c r="AL26" s="38">
        <v>1753</v>
      </c>
      <c r="AM26" s="38">
        <v>23961</v>
      </c>
      <c r="AN26" s="38">
        <v>6803</v>
      </c>
      <c r="AO26" s="38">
        <v>2629</v>
      </c>
      <c r="AP26" s="38">
        <v>1774</v>
      </c>
      <c r="AQ26" s="38">
        <v>1909</v>
      </c>
      <c r="AR26" s="38">
        <v>248</v>
      </c>
      <c r="AS26" s="38">
        <v>7386</v>
      </c>
    </row>
    <row r="27" spans="1:45" x14ac:dyDescent="0.25">
      <c r="A27" s="38" t="s">
        <v>221</v>
      </c>
      <c r="B27" s="38" t="s">
        <v>247</v>
      </c>
      <c r="C27" s="38">
        <v>3036</v>
      </c>
      <c r="D27" s="38">
        <v>325</v>
      </c>
      <c r="E27" s="38">
        <v>30160.349999999798</v>
      </c>
      <c r="F27" s="38">
        <v>3.5287609500000899E-2</v>
      </c>
      <c r="G27" s="38">
        <v>9.9342391304347295</v>
      </c>
      <c r="H27" s="38">
        <v>1.05862828500001E-3</v>
      </c>
      <c r="I27" s="38">
        <v>1.05862828500001E-3</v>
      </c>
      <c r="J27" s="38">
        <v>1.05862828500001E-3</v>
      </c>
      <c r="K27" s="38">
        <v>1.05862828500001E-3</v>
      </c>
      <c r="L27" s="38">
        <v>1968.9074596619801</v>
      </c>
      <c r="M27" s="38">
        <v>0.22407632032499999</v>
      </c>
      <c r="N27" s="38">
        <v>2.0065077647999998</v>
      </c>
      <c r="O27" s="38">
        <v>1.7643804750000401E-2</v>
      </c>
      <c r="P27" s="38">
        <v>4.7991148919999602E-2</v>
      </c>
      <c r="Q27" s="38">
        <v>5.0284843537499999E-2</v>
      </c>
      <c r="R27" s="38">
        <v>9.4570793460001194E-3</v>
      </c>
      <c r="S27" s="38">
        <v>3.4758295357500801E-5</v>
      </c>
      <c r="T27" s="38">
        <v>0</v>
      </c>
      <c r="U27" s="38">
        <v>3.8816370449999998E-6</v>
      </c>
      <c r="V27" s="38">
        <v>4.3403759685000601E-3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1.05862828500001E-3</v>
      </c>
      <c r="AC27" s="38">
        <v>0</v>
      </c>
      <c r="AD27" s="38">
        <v>0</v>
      </c>
      <c r="AE27" s="38">
        <v>0</v>
      </c>
      <c r="AF27" s="38">
        <v>0</v>
      </c>
      <c r="AG27" s="38">
        <v>1.2571210884374999</v>
      </c>
      <c r="AH27" s="38">
        <v>1.2934320386129901</v>
      </c>
      <c r="AI27" s="38">
        <v>20</v>
      </c>
      <c r="AJ27" s="38">
        <v>15</v>
      </c>
      <c r="AK27" s="38">
        <v>5</v>
      </c>
      <c r="AL27" s="38">
        <v>15</v>
      </c>
      <c r="AM27" s="38">
        <v>1423</v>
      </c>
      <c r="AN27" s="38">
        <v>759</v>
      </c>
      <c r="AO27" s="38">
        <v>214</v>
      </c>
      <c r="AP27" s="38">
        <v>217</v>
      </c>
      <c r="AQ27" s="38">
        <v>225</v>
      </c>
      <c r="AR27" s="38">
        <v>15</v>
      </c>
      <c r="AS27" s="38">
        <v>128</v>
      </c>
    </row>
    <row r="28" spans="1:45" x14ac:dyDescent="0.25">
      <c r="A28" s="38" t="s">
        <v>221</v>
      </c>
      <c r="B28" s="38" t="s">
        <v>248</v>
      </c>
      <c r="C28" s="38">
        <v>22959</v>
      </c>
      <c r="D28" s="38">
        <v>428.99050797253398</v>
      </c>
      <c r="E28" s="38">
        <v>135289.18000000101</v>
      </c>
      <c r="F28" s="38">
        <v>0.20893598658496401</v>
      </c>
      <c r="G28" s="38">
        <v>5.8926425366959103</v>
      </c>
      <c r="H28" s="38">
        <v>6.2680795975486097E-3</v>
      </c>
      <c r="I28" s="38">
        <v>6.2680795975486097E-3</v>
      </c>
      <c r="J28" s="38">
        <v>6.2680795975486097E-3</v>
      </c>
      <c r="K28" s="38">
        <v>6.2680795975486097E-3</v>
      </c>
      <c r="L28" s="38">
        <v>11657.792307497401</v>
      </c>
      <c r="M28" s="38">
        <v>1.3267435148148901</v>
      </c>
      <c r="N28" s="38">
        <v>6.2102204012648796</v>
      </c>
      <c r="O28" s="38">
        <v>0.10446799329248201</v>
      </c>
      <c r="P28" s="38">
        <v>0.28415294175557698</v>
      </c>
      <c r="Q28" s="38">
        <v>0.297733780883635</v>
      </c>
      <c r="R28" s="38">
        <v>5.59948444047738E-2</v>
      </c>
      <c r="S28" s="38">
        <v>2.05801946786245E-4</v>
      </c>
      <c r="T28" s="38">
        <v>0</v>
      </c>
      <c r="U28" s="38">
        <v>2.2982958524348399E-5</v>
      </c>
      <c r="V28" s="38">
        <v>2.56991263499513E-2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6.2680795975486097E-3</v>
      </c>
      <c r="AC28" s="38">
        <v>0</v>
      </c>
      <c r="AD28" s="38">
        <v>0</v>
      </c>
      <c r="AE28" s="38">
        <v>0</v>
      </c>
      <c r="AF28" s="38">
        <v>0</v>
      </c>
      <c r="AG28" s="38">
        <v>7.4433445220903698</v>
      </c>
      <c r="AH28" s="38">
        <v>7.6583396522841101</v>
      </c>
      <c r="AI28" s="38">
        <v>83</v>
      </c>
      <c r="AJ28" s="38">
        <v>831</v>
      </c>
      <c r="AK28" s="38">
        <v>684</v>
      </c>
      <c r="AL28" s="38">
        <v>4089</v>
      </c>
      <c r="AM28" s="38">
        <v>5290</v>
      </c>
      <c r="AN28" s="38">
        <v>2600</v>
      </c>
      <c r="AO28" s="38">
        <v>2044</v>
      </c>
      <c r="AP28" s="38">
        <v>948</v>
      </c>
      <c r="AQ28" s="38">
        <v>876</v>
      </c>
      <c r="AR28" s="38">
        <v>154</v>
      </c>
      <c r="AS28" s="38">
        <v>5360</v>
      </c>
    </row>
    <row r="29" spans="1:45" x14ac:dyDescent="0.25">
      <c r="A29" s="38" t="s">
        <v>221</v>
      </c>
      <c r="B29" s="38" t="s">
        <v>249</v>
      </c>
      <c r="C29" s="38">
        <v>284843</v>
      </c>
      <c r="D29" s="38">
        <v>985.79070632222101</v>
      </c>
      <c r="E29" s="38">
        <v>6073526.5400016401</v>
      </c>
      <c r="F29" s="38">
        <v>21.5540136638337</v>
      </c>
      <c r="G29" s="38">
        <v>21.3223654434255</v>
      </c>
      <c r="H29" s="38">
        <v>0.646620409915178</v>
      </c>
      <c r="I29" s="38">
        <v>0.646620409915178</v>
      </c>
      <c r="J29" s="38">
        <v>0.646620409915178</v>
      </c>
      <c r="K29" s="38">
        <v>0.646620409915178</v>
      </c>
      <c r="L29" s="38">
        <v>1202627.7463869301</v>
      </c>
      <c r="M29" s="38">
        <v>136.86798676552499</v>
      </c>
      <c r="N29" s="38">
        <v>362.10742955253397</v>
      </c>
      <c r="O29" s="38">
        <v>10.7770068319168</v>
      </c>
      <c r="P29" s="38">
        <v>29.313458582827401</v>
      </c>
      <c r="Q29" s="38">
        <v>30.714469470966701</v>
      </c>
      <c r="R29" s="38">
        <v>5.7764756619182496</v>
      </c>
      <c r="S29" s="38">
        <v>2.1230703458889898E-2</v>
      </c>
      <c r="T29" s="38">
        <v>0</v>
      </c>
      <c r="U29" s="38">
        <v>2.3709415030227798E-3</v>
      </c>
      <c r="V29" s="38">
        <v>2.6511436806475399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0.646620409915178</v>
      </c>
      <c r="AC29" s="38">
        <v>0</v>
      </c>
      <c r="AD29" s="38">
        <v>0</v>
      </c>
      <c r="AE29" s="38">
        <v>0</v>
      </c>
      <c r="AF29" s="38">
        <v>0</v>
      </c>
      <c r="AG29" s="38">
        <v>767.86173677415104</v>
      </c>
      <c r="AH29" s="38">
        <v>790.04081683389495</v>
      </c>
      <c r="AI29" s="38">
        <v>337</v>
      </c>
      <c r="AJ29" s="38">
        <v>148</v>
      </c>
      <c r="AK29" s="38">
        <v>28</v>
      </c>
      <c r="AL29" s="38">
        <v>148</v>
      </c>
      <c r="AM29" s="38">
        <v>50545</v>
      </c>
      <c r="AN29" s="38">
        <v>88210</v>
      </c>
      <c r="AO29" s="38">
        <v>48553</v>
      </c>
      <c r="AP29" s="38">
        <v>37371</v>
      </c>
      <c r="AQ29" s="38">
        <v>49653</v>
      </c>
      <c r="AR29" s="38">
        <v>8775</v>
      </c>
      <c r="AS29" s="38">
        <v>1075</v>
      </c>
    </row>
    <row r="30" spans="1:45" x14ac:dyDescent="0.25">
      <c r="A30" s="38" t="s">
        <v>221</v>
      </c>
      <c r="B30" s="38" t="s">
        <v>250</v>
      </c>
      <c r="C30" s="38">
        <v>1954</v>
      </c>
      <c r="D30" s="38">
        <v>1000</v>
      </c>
      <c r="E30" s="38">
        <v>199283.21</v>
      </c>
      <c r="F30" s="38">
        <v>0.71741955599999896</v>
      </c>
      <c r="G30" s="38">
        <v>101.98731320368501</v>
      </c>
      <c r="H30" s="38">
        <v>2.1522586680000198E-2</v>
      </c>
      <c r="I30" s="38">
        <v>2.1522586680000198E-2</v>
      </c>
      <c r="J30" s="38">
        <v>2.1522586680000198E-2</v>
      </c>
      <c r="K30" s="38">
        <v>2.1522586680000198E-2</v>
      </c>
      <c r="L30" s="38">
        <v>40029.1415465764</v>
      </c>
      <c r="M30" s="38">
        <v>4.5556141806000197</v>
      </c>
      <c r="N30" s="38">
        <v>16.1419400099999</v>
      </c>
      <c r="O30" s="38">
        <v>0.35870977799999898</v>
      </c>
      <c r="P30" s="38">
        <v>0.97569059615999798</v>
      </c>
      <c r="Q30" s="38">
        <v>1.0223228673</v>
      </c>
      <c r="R30" s="38">
        <v>0.192268441008001</v>
      </c>
      <c r="S30" s="38">
        <v>7.0665826266000104E-4</v>
      </c>
      <c r="T30" s="38">
        <v>0</v>
      </c>
      <c r="U30" s="38">
        <v>7.8916151159999205E-5</v>
      </c>
      <c r="V30" s="38">
        <v>8.8242605388001299E-2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2.1522586680000198E-2</v>
      </c>
      <c r="AC30" s="38">
        <v>0</v>
      </c>
      <c r="AD30" s="38">
        <v>0</v>
      </c>
      <c r="AE30" s="38">
        <v>0</v>
      </c>
      <c r="AF30" s="38">
        <v>0</v>
      </c>
      <c r="AG30" s="38">
        <v>25.5580716824999</v>
      </c>
      <c r="AH30" s="38">
        <v>26.296296405624201</v>
      </c>
      <c r="AI30" s="38">
        <v>2</v>
      </c>
      <c r="AJ30" s="38">
        <v>6</v>
      </c>
      <c r="AK30" s="38">
        <v>0</v>
      </c>
      <c r="AL30" s="38">
        <v>1</v>
      </c>
      <c r="AM30" s="38">
        <v>9</v>
      </c>
      <c r="AN30" s="38">
        <v>53</v>
      </c>
      <c r="AO30" s="38">
        <v>73</v>
      </c>
      <c r="AP30" s="38">
        <v>605</v>
      </c>
      <c r="AQ30" s="38">
        <v>1049</v>
      </c>
      <c r="AR30" s="38">
        <v>133</v>
      </c>
      <c r="AS30" s="38">
        <v>23</v>
      </c>
    </row>
    <row r="31" spans="1:45" x14ac:dyDescent="0.25">
      <c r="A31" s="38" t="s">
        <v>221</v>
      </c>
      <c r="B31" s="38" t="s">
        <v>251</v>
      </c>
      <c r="C31" s="38">
        <v>51</v>
      </c>
      <c r="D31" s="38">
        <v>1000</v>
      </c>
      <c r="E31" s="38">
        <v>7478.1</v>
      </c>
      <c r="F31" s="38">
        <v>2.692116E-2</v>
      </c>
      <c r="G31" s="38">
        <v>146.62941176470599</v>
      </c>
      <c r="H31" s="38">
        <v>8.0763479999999995E-4</v>
      </c>
      <c r="I31" s="38">
        <v>8.0763479999999995E-4</v>
      </c>
      <c r="J31" s="38">
        <v>8.0763479999999995E-4</v>
      </c>
      <c r="K31" s="38">
        <v>8.0763479999999995E-4</v>
      </c>
      <c r="L31" s="38">
        <v>1502.0930433599999</v>
      </c>
      <c r="M31" s="38">
        <v>0.17094936599999999</v>
      </c>
      <c r="N31" s="38">
        <v>0.60572610000000005</v>
      </c>
      <c r="O31" s="38">
        <v>1.346058E-2</v>
      </c>
      <c r="P31" s="38">
        <v>3.66127776E-2</v>
      </c>
      <c r="Q31" s="38">
        <v>3.8362652999999997E-2</v>
      </c>
      <c r="R31" s="38">
        <v>7.2148708799999999E-3</v>
      </c>
      <c r="S31" s="38">
        <v>2.6517342599999999E-5</v>
      </c>
      <c r="T31" s="38">
        <v>0</v>
      </c>
      <c r="U31" s="38">
        <v>2.9613276000000001E-6</v>
      </c>
      <c r="V31" s="38">
        <v>3.3113026799999998E-3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8.0763479999999995E-4</v>
      </c>
      <c r="AC31" s="38">
        <v>0</v>
      </c>
      <c r="AD31" s="38">
        <v>0</v>
      </c>
      <c r="AE31" s="38">
        <v>0</v>
      </c>
      <c r="AF31" s="38">
        <v>0</v>
      </c>
      <c r="AG31" s="38">
        <v>0.959066325</v>
      </c>
      <c r="AH31" s="38">
        <v>0.98676819863999998</v>
      </c>
      <c r="AI31" s="38">
        <v>0</v>
      </c>
      <c r="AJ31" s="38">
        <v>0</v>
      </c>
      <c r="AK31" s="38">
        <v>0</v>
      </c>
      <c r="AL31" s="38">
        <v>1</v>
      </c>
      <c r="AM31" s="38">
        <v>0</v>
      </c>
      <c r="AN31" s="38">
        <v>5</v>
      </c>
      <c r="AO31" s="38">
        <v>4</v>
      </c>
      <c r="AP31" s="38">
        <v>10</v>
      </c>
      <c r="AQ31" s="38">
        <v>25</v>
      </c>
      <c r="AR31" s="38">
        <v>2</v>
      </c>
      <c r="AS31" s="38">
        <v>4</v>
      </c>
    </row>
    <row r="32" spans="1:45" x14ac:dyDescent="0.25">
      <c r="A32" s="38" t="s">
        <v>221</v>
      </c>
      <c r="B32" s="38" t="s">
        <v>252</v>
      </c>
      <c r="C32" s="38">
        <v>4</v>
      </c>
      <c r="D32" s="38">
        <v>50</v>
      </c>
      <c r="E32" s="38">
        <v>183.9</v>
      </c>
      <c r="F32" s="38">
        <v>3.3102000000000003E-5</v>
      </c>
      <c r="G32" s="38">
        <v>45.975000000000001</v>
      </c>
      <c r="H32" s="38">
        <v>9.9306000000000003E-7</v>
      </c>
      <c r="I32" s="38">
        <v>9.9306000000000003E-7</v>
      </c>
      <c r="J32" s="38">
        <v>9.9306000000000003E-7</v>
      </c>
      <c r="K32" s="38">
        <v>9.9306000000000003E-7</v>
      </c>
      <c r="L32" s="38">
        <v>1.8469591919999999</v>
      </c>
      <c r="M32" s="38">
        <v>2.1019769999999999E-4</v>
      </c>
      <c r="N32" s="38">
        <v>7.4479500000000003E-4</v>
      </c>
      <c r="O32" s="38">
        <v>1.6551000000000001E-5</v>
      </c>
      <c r="P32" s="38">
        <v>4.5018719999999998E-5</v>
      </c>
      <c r="Q32" s="38">
        <v>4.7170350000000001E-5</v>
      </c>
      <c r="R32" s="38">
        <v>8.8713359999999994E-6</v>
      </c>
      <c r="S32" s="38">
        <v>3.2605469999999997E-8</v>
      </c>
      <c r="T32" s="38">
        <v>0</v>
      </c>
      <c r="U32" s="38">
        <v>3.64122E-9</v>
      </c>
      <c r="V32" s="38">
        <v>4.0715459999999999E-6</v>
      </c>
      <c r="W32" s="38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9.9306000000000003E-7</v>
      </c>
      <c r="AC32" s="38">
        <v>0</v>
      </c>
      <c r="AD32" s="38">
        <v>0</v>
      </c>
      <c r="AE32" s="38">
        <v>0</v>
      </c>
      <c r="AF32" s="38">
        <v>0</v>
      </c>
      <c r="AG32" s="38">
        <v>1.1792587499999999E-3</v>
      </c>
      <c r="AH32" s="38">
        <v>1.2133207079999999E-3</v>
      </c>
      <c r="AI32" s="38">
        <v>0</v>
      </c>
      <c r="AJ32" s="38">
        <v>0</v>
      </c>
      <c r="AK32" s="38">
        <v>0</v>
      </c>
      <c r="AL32" s="38">
        <v>0</v>
      </c>
      <c r="AM32" s="38">
        <v>0</v>
      </c>
      <c r="AN32" s="38">
        <v>0</v>
      </c>
      <c r="AO32" s="38">
        <v>0</v>
      </c>
      <c r="AP32" s="38">
        <v>3</v>
      </c>
      <c r="AQ32" s="38">
        <v>0</v>
      </c>
      <c r="AR32" s="38">
        <v>1</v>
      </c>
      <c r="AS32" s="38">
        <v>0</v>
      </c>
    </row>
    <row r="33" spans="1:45" x14ac:dyDescent="0.25">
      <c r="A33" s="38" t="s">
        <v>221</v>
      </c>
      <c r="B33" s="38" t="s">
        <v>253</v>
      </c>
      <c r="C33" s="38">
        <v>68</v>
      </c>
      <c r="D33" s="38">
        <v>1000</v>
      </c>
      <c r="E33" s="38">
        <v>1712.85</v>
      </c>
      <c r="F33" s="38">
        <v>6.1662599999999998E-3</v>
      </c>
      <c r="G33" s="38">
        <v>25.1889705882353</v>
      </c>
      <c r="H33" s="38">
        <v>1.8498780000000001E-4</v>
      </c>
      <c r="I33" s="38">
        <v>1.8498780000000001E-4</v>
      </c>
      <c r="J33" s="38">
        <v>1.8498780000000001E-4</v>
      </c>
      <c r="K33" s="38">
        <v>1.8498780000000001E-4</v>
      </c>
      <c r="L33" s="38">
        <v>344.05264296000001</v>
      </c>
      <c r="M33" s="38">
        <v>3.9155751000000003E-2</v>
      </c>
      <c r="N33" s="38">
        <v>0.11099268</v>
      </c>
      <c r="O33" s="38">
        <v>3.0831299999999999E-3</v>
      </c>
      <c r="P33" s="38">
        <v>8.3861135999999999E-3</v>
      </c>
      <c r="Q33" s="38">
        <v>8.7869204999999999E-3</v>
      </c>
      <c r="R33" s="38">
        <v>1.6525576799999999E-3</v>
      </c>
      <c r="S33" s="38">
        <v>6.0737660999999996E-6</v>
      </c>
      <c r="T33" s="38">
        <v>0</v>
      </c>
      <c r="U33" s="38">
        <v>6.7828859999999997E-7</v>
      </c>
      <c r="V33" s="38">
        <v>7.5844998E-4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1.8498780000000001E-4</v>
      </c>
      <c r="AC33" s="38">
        <v>0</v>
      </c>
      <c r="AD33" s="38">
        <v>0</v>
      </c>
      <c r="AE33" s="38">
        <v>0</v>
      </c>
      <c r="AF33" s="38">
        <v>0</v>
      </c>
      <c r="AG33" s="38">
        <v>0.21967301249999999</v>
      </c>
      <c r="AH33" s="38">
        <v>0.22601809404000001</v>
      </c>
      <c r="AI33" s="38">
        <v>0</v>
      </c>
      <c r="AJ33" s="38">
        <v>0</v>
      </c>
      <c r="AK33" s="38">
        <v>0</v>
      </c>
      <c r="AL33" s="38">
        <v>0</v>
      </c>
      <c r="AM33" s="38">
        <v>0</v>
      </c>
      <c r="AN33" s="38">
        <v>3</v>
      </c>
      <c r="AO33" s="38">
        <v>0</v>
      </c>
      <c r="AP33" s="38">
        <v>7</v>
      </c>
      <c r="AQ33" s="38">
        <v>45</v>
      </c>
      <c r="AR33" s="38">
        <v>12</v>
      </c>
      <c r="AS33" s="38">
        <v>1</v>
      </c>
    </row>
    <row r="34" spans="1:45" x14ac:dyDescent="0.25">
      <c r="A34" s="38" t="s">
        <v>221</v>
      </c>
      <c r="B34" s="38" t="s">
        <v>254</v>
      </c>
      <c r="C34" s="38">
        <v>9332</v>
      </c>
      <c r="D34" s="38">
        <v>800</v>
      </c>
      <c r="E34" s="38">
        <v>642147.53999999806</v>
      </c>
      <c r="F34" s="38">
        <v>1.8493849152000099</v>
      </c>
      <c r="G34" s="38">
        <v>68.811352336047804</v>
      </c>
      <c r="H34" s="38">
        <v>5.54815474559998E-2</v>
      </c>
      <c r="I34" s="38">
        <v>5.54815474559998E-2</v>
      </c>
      <c r="J34" s="38">
        <v>5.54815474559998E-2</v>
      </c>
      <c r="K34" s="38">
        <v>5.54815474559998E-2</v>
      </c>
      <c r="L34" s="38">
        <v>103188.280728493</v>
      </c>
      <c r="M34" s="38">
        <v>11.7435942115199</v>
      </c>
      <c r="N34" s="38">
        <v>24.966696355199801</v>
      </c>
      <c r="O34" s="38">
        <v>0.92469245760000496</v>
      </c>
      <c r="P34" s="38">
        <v>2.5151634846720201</v>
      </c>
      <c r="Q34" s="38">
        <v>2.6353735041600301</v>
      </c>
      <c r="R34" s="38">
        <v>0.49563515727360002</v>
      </c>
      <c r="S34" s="38">
        <v>1.8216441414719499E-3</v>
      </c>
      <c r="T34" s="38">
        <v>0</v>
      </c>
      <c r="U34" s="38">
        <v>2.0343234067199899E-4</v>
      </c>
      <c r="V34" s="38">
        <v>0.22747434456961099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5.54815474559998E-2</v>
      </c>
      <c r="AC34" s="38">
        <v>0</v>
      </c>
      <c r="AD34" s="38">
        <v>0</v>
      </c>
      <c r="AE34" s="38">
        <v>0</v>
      </c>
      <c r="AF34" s="38">
        <v>0</v>
      </c>
      <c r="AG34" s="38">
        <v>65.884337603999896</v>
      </c>
      <c r="AH34" s="38">
        <v>67.787354681738904</v>
      </c>
      <c r="AI34" s="38">
        <v>378</v>
      </c>
      <c r="AJ34" s="38">
        <v>32</v>
      </c>
      <c r="AK34" s="38">
        <v>43</v>
      </c>
      <c r="AL34" s="38">
        <v>272</v>
      </c>
      <c r="AM34" s="38">
        <v>1287</v>
      </c>
      <c r="AN34" s="38">
        <v>2001</v>
      </c>
      <c r="AO34" s="38">
        <v>1647</v>
      </c>
      <c r="AP34" s="38">
        <v>1678</v>
      </c>
      <c r="AQ34" s="38">
        <v>1707</v>
      </c>
      <c r="AR34" s="38">
        <v>235</v>
      </c>
      <c r="AS34" s="38">
        <v>52</v>
      </c>
    </row>
    <row r="35" spans="1:45" x14ac:dyDescent="0.25">
      <c r="A35" s="38" t="s">
        <v>221</v>
      </c>
      <c r="B35" s="38" t="s">
        <v>255</v>
      </c>
      <c r="C35" s="38">
        <v>1608</v>
      </c>
      <c r="D35" s="38">
        <v>500</v>
      </c>
      <c r="E35" s="38">
        <v>118266.69</v>
      </c>
      <c r="F35" s="38">
        <v>0.21288004199999999</v>
      </c>
      <c r="G35" s="38">
        <v>73.548936567164105</v>
      </c>
      <c r="H35" s="38">
        <v>6.3864012599999997E-3</v>
      </c>
      <c r="I35" s="38">
        <v>6.3864012599999997E-3</v>
      </c>
      <c r="J35" s="38">
        <v>6.3864012599999997E-3</v>
      </c>
      <c r="K35" s="38">
        <v>6.3864012599999997E-3</v>
      </c>
      <c r="L35" s="38">
        <v>11877.854823432001</v>
      </c>
      <c r="M35" s="38">
        <v>1.3517882667000001</v>
      </c>
      <c r="N35" s="38">
        <v>2.8738805670000001</v>
      </c>
      <c r="O35" s="38">
        <v>0.106440021</v>
      </c>
      <c r="P35" s="38">
        <v>0.28951685712000003</v>
      </c>
      <c r="Q35" s="38">
        <v>0.30335405984999902</v>
      </c>
      <c r="R35" s="38">
        <v>5.7051851256E-2</v>
      </c>
      <c r="S35" s="38">
        <v>2.0968684137000001E-4</v>
      </c>
      <c r="T35" s="38">
        <v>0</v>
      </c>
      <c r="U35" s="38">
        <v>2.3416804619999999E-5</v>
      </c>
      <c r="V35" s="38">
        <v>2.6184245166000101E-2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6.3864012599999997E-3</v>
      </c>
      <c r="AC35" s="38">
        <v>0</v>
      </c>
      <c r="AD35" s="38">
        <v>0</v>
      </c>
      <c r="AE35" s="38">
        <v>0</v>
      </c>
      <c r="AF35" s="38">
        <v>0</v>
      </c>
      <c r="AG35" s="38">
        <v>7.5838514962499897</v>
      </c>
      <c r="AH35" s="38">
        <v>7.8029050594680003</v>
      </c>
      <c r="AI35" s="38">
        <v>13</v>
      </c>
      <c r="AJ35" s="38">
        <v>30</v>
      </c>
      <c r="AK35" s="38">
        <v>28</v>
      </c>
      <c r="AL35" s="38">
        <v>81</v>
      </c>
      <c r="AM35" s="38">
        <v>451</v>
      </c>
      <c r="AN35" s="38">
        <v>332</v>
      </c>
      <c r="AO35" s="38">
        <v>206</v>
      </c>
      <c r="AP35" s="38">
        <v>189</v>
      </c>
      <c r="AQ35" s="38">
        <v>200</v>
      </c>
      <c r="AR35" s="38">
        <v>31</v>
      </c>
      <c r="AS35" s="38">
        <v>47</v>
      </c>
    </row>
    <row r="36" spans="1:45" x14ac:dyDescent="0.25">
      <c r="A36" s="38" t="s">
        <v>221</v>
      </c>
      <c r="B36" s="38" t="s">
        <v>256</v>
      </c>
      <c r="C36" s="38">
        <v>371</v>
      </c>
      <c r="D36" s="38">
        <v>700</v>
      </c>
      <c r="E36" s="38">
        <v>32229</v>
      </c>
      <c r="F36" s="38">
        <v>8.1217079999999706E-2</v>
      </c>
      <c r="G36" s="38">
        <v>86.870619946091594</v>
      </c>
      <c r="H36" s="38">
        <v>2.4365124000000002E-3</v>
      </c>
      <c r="I36" s="38">
        <v>2.4365124000000002E-3</v>
      </c>
      <c r="J36" s="38">
        <v>2.4365124000000002E-3</v>
      </c>
      <c r="K36" s="38">
        <v>2.4365124000000002E-3</v>
      </c>
      <c r="L36" s="38">
        <v>4531.5881956800004</v>
      </c>
      <c r="M36" s="38">
        <v>0.515728458</v>
      </c>
      <c r="N36" s="38">
        <v>1.09643058</v>
      </c>
      <c r="O36" s="38">
        <v>4.0608539999999901E-2</v>
      </c>
      <c r="P36" s="38">
        <v>0.1104552288</v>
      </c>
      <c r="Q36" s="38">
        <v>0.11573433900000001</v>
      </c>
      <c r="R36" s="38">
        <v>2.1766177439999999E-2</v>
      </c>
      <c r="S36" s="38">
        <v>7.99988237999996E-5</v>
      </c>
      <c r="T36" s="38">
        <v>0</v>
      </c>
      <c r="U36" s="38">
        <v>8.9338788000000003E-6</v>
      </c>
      <c r="V36" s="38">
        <v>9.9897008400000493E-3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2.4365124000000002E-3</v>
      </c>
      <c r="AC36" s="38">
        <v>0</v>
      </c>
      <c r="AD36" s="38">
        <v>0</v>
      </c>
      <c r="AE36" s="38">
        <v>0</v>
      </c>
      <c r="AF36" s="38">
        <v>0</v>
      </c>
      <c r="AG36" s="38">
        <v>2.8933584749999999</v>
      </c>
      <c r="AH36" s="38">
        <v>2.9769308503199898</v>
      </c>
      <c r="AI36" s="38">
        <v>61</v>
      </c>
      <c r="AJ36" s="38">
        <v>12</v>
      </c>
      <c r="AK36" s="38">
        <v>20</v>
      </c>
      <c r="AL36" s="38">
        <v>29</v>
      </c>
      <c r="AM36" s="38">
        <v>32</v>
      </c>
      <c r="AN36" s="38">
        <v>42</v>
      </c>
      <c r="AO36" s="38">
        <v>29</v>
      </c>
      <c r="AP36" s="38">
        <v>71</v>
      </c>
      <c r="AQ36" s="38">
        <v>66</v>
      </c>
      <c r="AR36" s="38">
        <v>6</v>
      </c>
      <c r="AS36" s="38">
        <v>3</v>
      </c>
    </row>
    <row r="37" spans="1:45" x14ac:dyDescent="0.25">
      <c r="A37" s="38" t="s">
        <v>221</v>
      </c>
      <c r="B37" s="38" t="s">
        <v>257</v>
      </c>
      <c r="C37" s="38">
        <v>2615</v>
      </c>
      <c r="D37" s="38">
        <v>429</v>
      </c>
      <c r="E37" s="38">
        <v>41140.18</v>
      </c>
      <c r="F37" s="38">
        <v>6.3536893991999799E-2</v>
      </c>
      <c r="G37" s="38">
        <v>15.7323824091778</v>
      </c>
      <c r="H37" s="38">
        <v>1.90610681976E-3</v>
      </c>
      <c r="I37" s="38">
        <v>1.90610681976E-3</v>
      </c>
      <c r="J37" s="38">
        <v>1.90610681976E-3</v>
      </c>
      <c r="K37" s="38">
        <v>1.90610681976E-3</v>
      </c>
      <c r="L37" s="38">
        <v>3545.1045371776399</v>
      </c>
      <c r="M37" s="38">
        <v>0.40345927684920002</v>
      </c>
      <c r="N37" s="38">
        <v>0.85774806889199795</v>
      </c>
      <c r="O37" s="38">
        <v>3.1768446995999899E-2</v>
      </c>
      <c r="P37" s="38">
        <v>8.6410175829119695E-2</v>
      </c>
      <c r="Q37" s="38">
        <v>9.0540073938599905E-2</v>
      </c>
      <c r="R37" s="38">
        <v>1.7027887589855999E-2</v>
      </c>
      <c r="S37" s="38">
        <v>6.2583840582119596E-5</v>
      </c>
      <c r="T37" s="38">
        <v>0</v>
      </c>
      <c r="U37" s="38">
        <v>6.9890583391200401E-6</v>
      </c>
      <c r="V37" s="38">
        <v>7.8150379610160206E-3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1.90610681976E-3</v>
      </c>
      <c r="AC37" s="38">
        <v>0</v>
      </c>
      <c r="AD37" s="38">
        <v>0</v>
      </c>
      <c r="AE37" s="38">
        <v>0</v>
      </c>
      <c r="AF37" s="38">
        <v>0</v>
      </c>
      <c r="AG37" s="38">
        <v>2.2635018484650198</v>
      </c>
      <c r="AH37" s="38">
        <v>2.3288813123827801</v>
      </c>
      <c r="AI37" s="38">
        <v>38</v>
      </c>
      <c r="AJ37" s="38">
        <v>31</v>
      </c>
      <c r="AK37" s="38">
        <v>12</v>
      </c>
      <c r="AL37" s="38">
        <v>90</v>
      </c>
      <c r="AM37" s="38">
        <v>517</v>
      </c>
      <c r="AN37" s="38">
        <v>443</v>
      </c>
      <c r="AO37" s="38">
        <v>315</v>
      </c>
      <c r="AP37" s="38">
        <v>315</v>
      </c>
      <c r="AQ37" s="38">
        <v>416</v>
      </c>
      <c r="AR37" s="38">
        <v>98</v>
      </c>
      <c r="AS37" s="38">
        <v>340</v>
      </c>
    </row>
    <row r="38" spans="1:45" x14ac:dyDescent="0.25">
      <c r="A38" s="38" t="s">
        <v>221</v>
      </c>
      <c r="B38" s="38" t="s">
        <v>258</v>
      </c>
      <c r="C38" s="38">
        <v>137</v>
      </c>
      <c r="D38" s="38">
        <v>1124.6896551724101</v>
      </c>
      <c r="E38" s="38">
        <v>1827.06</v>
      </c>
      <c r="F38" s="38">
        <v>7.3975517329655203E-3</v>
      </c>
      <c r="G38" s="38">
        <v>13.336204379562099</v>
      </c>
      <c r="H38" s="38">
        <v>0.12965182774092199</v>
      </c>
      <c r="I38" s="38">
        <v>0.10084031046516199</v>
      </c>
      <c r="J38" s="38">
        <v>0.115246069103042</v>
      </c>
      <c r="K38" s="38">
        <v>0.12965182774092199</v>
      </c>
      <c r="L38" s="38">
        <v>709.69017804437499</v>
      </c>
      <c r="M38" s="38">
        <v>10.963171668254899</v>
      </c>
      <c r="N38" s="38">
        <v>0.38861630992595603</v>
      </c>
      <c r="O38" s="38">
        <v>2.56493293723004</v>
      </c>
      <c r="P38" s="38">
        <v>0.50336977019315299</v>
      </c>
      <c r="Q38" s="38">
        <v>0.40955536412509003</v>
      </c>
      <c r="R38" s="38">
        <v>0.198052635032577</v>
      </c>
      <c r="S38" s="38">
        <v>6.5232956190695905E-5</v>
      </c>
      <c r="T38" s="38">
        <v>0.21083022438951701</v>
      </c>
      <c r="U38" s="38">
        <v>0</v>
      </c>
      <c r="V38" s="38">
        <v>3.9677777476815002E-2</v>
      </c>
      <c r="W38" s="38">
        <v>3.1809472451751801E-2</v>
      </c>
      <c r="X38" s="38">
        <v>1.18360827727448E-2</v>
      </c>
      <c r="Y38" s="38">
        <v>1.4795103465931001E-2</v>
      </c>
      <c r="Z38" s="38">
        <v>0</v>
      </c>
      <c r="AA38" s="38">
        <v>0</v>
      </c>
      <c r="AB38" s="38">
        <v>1.33155931193379E-2</v>
      </c>
      <c r="AC38" s="38">
        <v>0</v>
      </c>
      <c r="AD38" s="38">
        <v>0</v>
      </c>
      <c r="AE38" s="38">
        <v>0</v>
      </c>
      <c r="AF38" s="38">
        <v>0</v>
      </c>
      <c r="AG38" s="38">
        <v>10.238884103127299</v>
      </c>
      <c r="AH38" s="38">
        <v>11.823977688090901</v>
      </c>
      <c r="AI38" s="38">
        <v>5</v>
      </c>
      <c r="AJ38" s="38">
        <v>6</v>
      </c>
      <c r="AK38" s="38">
        <v>5</v>
      </c>
      <c r="AL38" s="38">
        <v>13</v>
      </c>
      <c r="AM38" s="38">
        <v>8</v>
      </c>
      <c r="AN38" s="38">
        <v>13</v>
      </c>
      <c r="AO38" s="38">
        <v>14</v>
      </c>
      <c r="AP38" s="38">
        <v>36</v>
      </c>
      <c r="AQ38" s="38">
        <v>34</v>
      </c>
      <c r="AR38" s="38">
        <v>3</v>
      </c>
      <c r="AS38" s="38">
        <v>0</v>
      </c>
    </row>
    <row r="39" spans="1:45" x14ac:dyDescent="0.25">
      <c r="A39" s="38" t="s">
        <v>221</v>
      </c>
      <c r="B39" s="38" t="s">
        <v>259</v>
      </c>
      <c r="C39" s="38">
        <v>631</v>
      </c>
      <c r="D39" s="38">
        <v>1060.44444444444</v>
      </c>
      <c r="E39" s="38">
        <v>16511.080000000002</v>
      </c>
      <c r="F39" s="38">
        <v>6.3032699008000098E-2</v>
      </c>
      <c r="G39" s="38">
        <v>26.166529318542</v>
      </c>
      <c r="H39" s="38">
        <v>1.1047309878770499</v>
      </c>
      <c r="I39" s="38">
        <v>0.85923521279326198</v>
      </c>
      <c r="J39" s="38">
        <v>0.98198310033515801</v>
      </c>
      <c r="K39" s="38">
        <v>1.1047309878770499</v>
      </c>
      <c r="L39" s="38">
        <v>6047.09355154077</v>
      </c>
      <c r="M39" s="38">
        <v>93.414459929855695</v>
      </c>
      <c r="N39" s="38">
        <v>5.9977309926341302</v>
      </c>
      <c r="O39" s="38">
        <v>21.855155819682999</v>
      </c>
      <c r="P39" s="38">
        <v>4.2890886552261804</v>
      </c>
      <c r="Q39" s="38">
        <v>3.4897194268974601</v>
      </c>
      <c r="R39" s="38">
        <v>1.6875572598050901</v>
      </c>
      <c r="S39" s="38">
        <v>5.5583380034327304E-4</v>
      </c>
      <c r="T39" s="38">
        <v>1.796431921728</v>
      </c>
      <c r="U39" s="38">
        <v>0</v>
      </c>
      <c r="V39" s="38">
        <v>0.33808447649745399</v>
      </c>
      <c r="W39" s="38">
        <v>0.27104060573440097</v>
      </c>
      <c r="X39" s="38">
        <v>0.1008523184128</v>
      </c>
      <c r="Y39" s="38">
        <v>0.126065398016</v>
      </c>
      <c r="Z39" s="38">
        <v>0</v>
      </c>
      <c r="AA39" s="38">
        <v>0</v>
      </c>
      <c r="AB39" s="38">
        <v>0.11345885821439999</v>
      </c>
      <c r="AC39" s="38">
        <v>0</v>
      </c>
      <c r="AD39" s="38">
        <v>0</v>
      </c>
      <c r="AE39" s="38">
        <v>0</v>
      </c>
      <c r="AF39" s="38">
        <v>0</v>
      </c>
      <c r="AG39" s="38">
        <v>87.242985672436205</v>
      </c>
      <c r="AH39" s="38">
        <v>100.74917399624201</v>
      </c>
      <c r="AI39" s="38">
        <v>40</v>
      </c>
      <c r="AJ39" s="38">
        <v>74</v>
      </c>
      <c r="AK39" s="38">
        <v>66</v>
      </c>
      <c r="AL39" s="38">
        <v>104</v>
      </c>
      <c r="AM39" s="38">
        <v>35</v>
      </c>
      <c r="AN39" s="38">
        <v>22</v>
      </c>
      <c r="AO39" s="38">
        <v>24</v>
      </c>
      <c r="AP39" s="38">
        <v>90</v>
      </c>
      <c r="AQ39" s="38">
        <v>157</v>
      </c>
      <c r="AR39" s="38">
        <v>17</v>
      </c>
      <c r="AS39" s="38">
        <v>2</v>
      </c>
    </row>
    <row r="40" spans="1:45" x14ac:dyDescent="0.25">
      <c r="A40" s="38" t="s">
        <v>221</v>
      </c>
      <c r="B40" s="38" t="s">
        <v>260</v>
      </c>
      <c r="C40" s="38">
        <v>63</v>
      </c>
      <c r="D40" s="38">
        <v>1069.5</v>
      </c>
      <c r="E40" s="38">
        <v>12887.1</v>
      </c>
      <c r="F40" s="38">
        <v>4.961791242E-2</v>
      </c>
      <c r="G40" s="38">
        <v>204.55714285714299</v>
      </c>
      <c r="H40" s="38">
        <v>0.87928163746389498</v>
      </c>
      <c r="I40" s="38">
        <v>0.68120170814510606</v>
      </c>
      <c r="J40" s="38">
        <v>0.77782606391036802</v>
      </c>
      <c r="K40" s="38">
        <v>0.87928163746389498</v>
      </c>
      <c r="L40" s="38">
        <v>4760.1350244864998</v>
      </c>
      <c r="M40" s="38">
        <v>73.53374620644</v>
      </c>
      <c r="N40" s="38">
        <v>4.6666237841793503</v>
      </c>
      <c r="O40" s="38">
        <v>17.2038834518073</v>
      </c>
      <c r="P40" s="38">
        <v>3.3762734042154499</v>
      </c>
      <c r="Q40" s="38">
        <v>2.7470280603436299</v>
      </c>
      <c r="R40" s="38">
        <v>1.32840683706273</v>
      </c>
      <c r="S40" s="38">
        <v>4.3753977315818198E-4</v>
      </c>
      <c r="T40" s="38">
        <v>1.4141105039699999</v>
      </c>
      <c r="U40" s="38">
        <v>0</v>
      </c>
      <c r="V40" s="38">
        <v>0.26613243934363601</v>
      </c>
      <c r="W40" s="38">
        <v>0.21335702340599999</v>
      </c>
      <c r="X40" s="38">
        <v>7.9388659872E-2</v>
      </c>
      <c r="Y40" s="38">
        <v>9.923582484E-2</v>
      </c>
      <c r="Z40" s="38">
        <v>0</v>
      </c>
      <c r="AA40" s="38">
        <v>0</v>
      </c>
      <c r="AB40" s="38">
        <v>8.9312242355999993E-2</v>
      </c>
      <c r="AC40" s="38">
        <v>0</v>
      </c>
      <c r="AD40" s="38">
        <v>0</v>
      </c>
      <c r="AE40" s="38">
        <v>0</v>
      </c>
      <c r="AF40" s="38">
        <v>0</v>
      </c>
      <c r="AG40" s="38">
        <v>68.675701508590905</v>
      </c>
      <c r="AH40" s="38">
        <v>79.307466924403599</v>
      </c>
      <c r="AI40" s="38">
        <v>6</v>
      </c>
      <c r="AJ40" s="38">
        <v>6</v>
      </c>
      <c r="AK40" s="38">
        <v>6</v>
      </c>
      <c r="AL40" s="38">
        <v>5</v>
      </c>
      <c r="AM40" s="38">
        <v>0</v>
      </c>
      <c r="AN40" s="38">
        <v>0</v>
      </c>
      <c r="AO40" s="38">
        <v>0</v>
      </c>
      <c r="AP40" s="38">
        <v>17</v>
      </c>
      <c r="AQ40" s="38">
        <v>22</v>
      </c>
      <c r="AR40" s="38">
        <v>1</v>
      </c>
      <c r="AS40" s="38">
        <v>0</v>
      </c>
    </row>
    <row r="41" spans="1:45" x14ac:dyDescent="0.25">
      <c r="A41" s="38" t="s">
        <v>221</v>
      </c>
      <c r="B41" s="38" t="s">
        <v>261</v>
      </c>
      <c r="C41" s="38">
        <v>185</v>
      </c>
      <c r="D41" s="38">
        <v>714.76543209876502</v>
      </c>
      <c r="E41" s="38">
        <v>942.3</v>
      </c>
      <c r="F41" s="38">
        <v>2.4246844800000001E-3</v>
      </c>
      <c r="G41" s="38">
        <v>5.0935135135135097</v>
      </c>
      <c r="H41" s="38">
        <v>4.2495785886315703E-2</v>
      </c>
      <c r="I41" s="38">
        <v>3.3052277911578901E-2</v>
      </c>
      <c r="J41" s="38">
        <v>3.7774031898947402E-2</v>
      </c>
      <c r="K41" s="38">
        <v>4.2495785886315703E-2</v>
      </c>
      <c r="L41" s="38">
        <v>232.614089421556</v>
      </c>
      <c r="M41" s="38">
        <v>3.59338239935999</v>
      </c>
      <c r="N41" s="38">
        <v>0.121212823430892</v>
      </c>
      <c r="O41" s="38">
        <v>0.84070423697454399</v>
      </c>
      <c r="P41" s="38">
        <v>0.164988757570909</v>
      </c>
      <c r="Q41" s="38">
        <v>0.13423934984727301</v>
      </c>
      <c r="R41" s="38">
        <v>6.4915416305454596E-2</v>
      </c>
      <c r="S41" s="38">
        <v>2.1381308596363599E-5</v>
      </c>
      <c r="T41" s="38">
        <v>6.9103507679999898E-2</v>
      </c>
      <c r="U41" s="38">
        <v>0</v>
      </c>
      <c r="V41" s="38">
        <v>1.3005125847272699E-2</v>
      </c>
      <c r="W41" s="38">
        <v>1.0426143264E-2</v>
      </c>
      <c r="X41" s="38">
        <v>3.8794951679999999E-3</v>
      </c>
      <c r="Y41" s="38">
        <v>4.8493689600000098E-3</v>
      </c>
      <c r="Z41" s="38">
        <v>0</v>
      </c>
      <c r="AA41" s="38">
        <v>0</v>
      </c>
      <c r="AB41" s="38">
        <v>4.3644320640000003E-3</v>
      </c>
      <c r="AC41" s="38">
        <v>0</v>
      </c>
      <c r="AD41" s="38">
        <v>0</v>
      </c>
      <c r="AE41" s="38">
        <v>0</v>
      </c>
      <c r="AF41" s="38">
        <v>0</v>
      </c>
      <c r="AG41" s="38">
        <v>3.3559837461818098</v>
      </c>
      <c r="AH41" s="38">
        <v>3.87552750248727</v>
      </c>
      <c r="AI41" s="38">
        <v>21</v>
      </c>
      <c r="AJ41" s="38">
        <v>36</v>
      </c>
      <c r="AK41" s="38">
        <v>15</v>
      </c>
      <c r="AL41" s="38">
        <v>29</v>
      </c>
      <c r="AM41" s="38">
        <v>7</v>
      </c>
      <c r="AN41" s="38">
        <v>14</v>
      </c>
      <c r="AO41" s="38">
        <v>6</v>
      </c>
      <c r="AP41" s="38">
        <v>33</v>
      </c>
      <c r="AQ41" s="38">
        <v>19</v>
      </c>
      <c r="AR41" s="38">
        <v>4</v>
      </c>
      <c r="AS41" s="38">
        <v>1</v>
      </c>
    </row>
    <row r="42" spans="1:45" x14ac:dyDescent="0.25">
      <c r="A42" s="38" t="s">
        <v>221</v>
      </c>
      <c r="B42" s="38" t="s">
        <v>262</v>
      </c>
      <c r="C42" s="38">
        <v>909</v>
      </c>
      <c r="D42" s="38">
        <v>714.76543209876502</v>
      </c>
      <c r="E42" s="38">
        <v>7755.3</v>
      </c>
      <c r="F42" s="38">
        <v>1.995559328E-2</v>
      </c>
      <c r="G42" s="38">
        <v>8.5316831683168299</v>
      </c>
      <c r="H42" s="38">
        <v>0.34974802959158002</v>
      </c>
      <c r="I42" s="38">
        <v>0.27202624523789298</v>
      </c>
      <c r="J42" s="38">
        <v>0.310887137414737</v>
      </c>
      <c r="K42" s="38">
        <v>0.34974802959158002</v>
      </c>
      <c r="L42" s="38">
        <v>1914.4561686203999</v>
      </c>
      <c r="M42" s="38">
        <v>29.5741892409598</v>
      </c>
      <c r="N42" s="38">
        <v>0.99760353343265395</v>
      </c>
      <c r="O42" s="38">
        <v>6.9191484336290801</v>
      </c>
      <c r="P42" s="38">
        <v>1.3578874154618199</v>
      </c>
      <c r="Q42" s="38">
        <v>1.1048142097745399</v>
      </c>
      <c r="R42" s="38">
        <v>0.53426565645090995</v>
      </c>
      <c r="S42" s="38">
        <v>1.7597204983272699E-4</v>
      </c>
      <c r="T42" s="38">
        <v>0.56873440848000301</v>
      </c>
      <c r="U42" s="38">
        <v>0</v>
      </c>
      <c r="V42" s="38">
        <v>0.10703454577454501</v>
      </c>
      <c r="W42" s="38">
        <v>8.5809051103999806E-2</v>
      </c>
      <c r="X42" s="38">
        <v>3.1928949248000001E-2</v>
      </c>
      <c r="Y42" s="38">
        <v>3.9911186559999999E-2</v>
      </c>
      <c r="Z42" s="38">
        <v>0</v>
      </c>
      <c r="AA42" s="38">
        <v>0</v>
      </c>
      <c r="AB42" s="38">
        <v>3.5920067904E-2</v>
      </c>
      <c r="AC42" s="38">
        <v>0</v>
      </c>
      <c r="AD42" s="38">
        <v>0</v>
      </c>
      <c r="AE42" s="38">
        <v>0</v>
      </c>
      <c r="AF42" s="38">
        <v>0</v>
      </c>
      <c r="AG42" s="38">
        <v>27.620355244363701</v>
      </c>
      <c r="AH42" s="38">
        <v>31.896294640814801</v>
      </c>
      <c r="AI42" s="38">
        <v>145</v>
      </c>
      <c r="AJ42" s="38">
        <v>251</v>
      </c>
      <c r="AK42" s="38">
        <v>106</v>
      </c>
      <c r="AL42" s="38">
        <v>153</v>
      </c>
      <c r="AM42" s="38">
        <v>29</v>
      </c>
      <c r="AN42" s="38">
        <v>35</v>
      </c>
      <c r="AO42" s="38">
        <v>45</v>
      </c>
      <c r="AP42" s="38">
        <v>69</v>
      </c>
      <c r="AQ42" s="38">
        <v>49</v>
      </c>
      <c r="AR42" s="38">
        <v>11</v>
      </c>
      <c r="AS42" s="38">
        <v>16</v>
      </c>
    </row>
    <row r="43" spans="1:45" x14ac:dyDescent="0.25">
      <c r="A43" s="38" t="s">
        <v>221</v>
      </c>
      <c r="B43" s="38" t="s">
        <v>263</v>
      </c>
      <c r="C43" s="38">
        <v>6621</v>
      </c>
      <c r="D43" s="38">
        <v>1124.6896551724101</v>
      </c>
      <c r="E43" s="38">
        <v>85171.400000000096</v>
      </c>
      <c r="F43" s="38">
        <v>0.34484901298756798</v>
      </c>
      <c r="G43" s="38">
        <v>12.8638272164326</v>
      </c>
      <c r="H43" s="38">
        <v>12.308457078941901</v>
      </c>
      <c r="I43" s="38">
        <v>9.8467656631537999</v>
      </c>
      <c r="J43" s="38">
        <v>10.462188517100699</v>
      </c>
      <c r="K43" s="38">
        <v>11.6930342249946</v>
      </c>
      <c r="L43" s="38">
        <v>33453.802749925097</v>
      </c>
      <c r="M43" s="38">
        <v>420.02609781887003</v>
      </c>
      <c r="N43" s="38">
        <v>31.903193823147099</v>
      </c>
      <c r="O43" s="38">
        <v>41.7267305714985</v>
      </c>
      <c r="P43" s="38">
        <v>41.554306065004802</v>
      </c>
      <c r="Q43" s="38">
        <v>8.7936498311832008</v>
      </c>
      <c r="R43" s="38">
        <v>37.0712688961639</v>
      </c>
      <c r="S43" s="38">
        <v>4.1381881558509703E-3</v>
      </c>
      <c r="T43" s="38">
        <v>6.0348577272825503</v>
      </c>
      <c r="U43" s="38">
        <v>0.18966695714316201</v>
      </c>
      <c r="V43" s="38">
        <v>1.08627439091092</v>
      </c>
      <c r="W43" s="38">
        <v>0.72418292727394196</v>
      </c>
      <c r="X43" s="38">
        <v>0.122421399610587</v>
      </c>
      <c r="Y43" s="38">
        <v>6.0348577272822702E-2</v>
      </c>
      <c r="Z43" s="38">
        <v>0.12759413480540699</v>
      </c>
      <c r="AA43" s="38">
        <v>5.0003106883197798E-2</v>
      </c>
      <c r="AB43" s="38">
        <v>0.39657636493572601</v>
      </c>
      <c r="AC43" s="38">
        <v>0.741425377923288</v>
      </c>
      <c r="AD43" s="38">
        <v>1.8966695714316899</v>
      </c>
      <c r="AE43" s="38">
        <v>0.27587921039007202</v>
      </c>
      <c r="AF43" s="38">
        <v>1.4483658545478799</v>
      </c>
      <c r="AG43" s="38">
        <v>219.84124577957999</v>
      </c>
      <c r="AH43" s="38">
        <v>323.70976849144699</v>
      </c>
      <c r="AI43" s="38">
        <v>146</v>
      </c>
      <c r="AJ43" s="38">
        <v>761</v>
      </c>
      <c r="AK43" s="38">
        <v>713</v>
      </c>
      <c r="AL43" s="38">
        <v>1996</v>
      </c>
      <c r="AM43" s="38">
        <v>308</v>
      </c>
      <c r="AN43" s="38">
        <v>297</v>
      </c>
      <c r="AO43" s="38">
        <v>439</v>
      </c>
      <c r="AP43" s="38">
        <v>1048</v>
      </c>
      <c r="AQ43" s="38">
        <v>744</v>
      </c>
      <c r="AR43" s="38">
        <v>107</v>
      </c>
      <c r="AS43" s="38">
        <v>62</v>
      </c>
    </row>
    <row r="44" spans="1:45" x14ac:dyDescent="0.25">
      <c r="A44" s="38" t="s">
        <v>221</v>
      </c>
      <c r="B44" s="38" t="s">
        <v>264</v>
      </c>
      <c r="C44" s="38">
        <v>22740</v>
      </c>
      <c r="D44" s="38">
        <v>1060.44444444444</v>
      </c>
      <c r="E44" s="38">
        <v>531755.12000001303</v>
      </c>
      <c r="F44" s="38">
        <v>2.03002834611185</v>
      </c>
      <c r="G44" s="38">
        <v>23.384130167106999</v>
      </c>
      <c r="H44" s="38">
        <v>72.456396353535695</v>
      </c>
      <c r="I44" s="38">
        <v>57.965117082834098</v>
      </c>
      <c r="J44" s="38">
        <v>61.587936900512503</v>
      </c>
      <c r="K44" s="38">
        <v>68.833576535855599</v>
      </c>
      <c r="L44" s="38">
        <v>196933.049856319</v>
      </c>
      <c r="M44" s="38">
        <v>2472.5745255643801</v>
      </c>
      <c r="N44" s="38">
        <v>181.09773144402999</v>
      </c>
      <c r="O44" s="38">
        <v>245.633429879532</v>
      </c>
      <c r="P44" s="38">
        <v>244.61841570651001</v>
      </c>
      <c r="Q44" s="38">
        <v>51.765722825862703</v>
      </c>
      <c r="R44" s="38">
        <v>218.22804720706</v>
      </c>
      <c r="S44" s="38">
        <v>2.43603401533409E-2</v>
      </c>
      <c r="T44" s="38">
        <v>35.525496056961998</v>
      </c>
      <c r="U44" s="38">
        <v>1.11651559036163</v>
      </c>
      <c r="V44" s="38">
        <v>6.3945892902535597</v>
      </c>
      <c r="W44" s="38">
        <v>4.2630595268351499</v>
      </c>
      <c r="X44" s="38">
        <v>0.72066006286975404</v>
      </c>
      <c r="Y44" s="38">
        <v>0.35525496056963501</v>
      </c>
      <c r="Z44" s="38">
        <v>0.75111048806145597</v>
      </c>
      <c r="AA44" s="38">
        <v>0.29435411018622298</v>
      </c>
      <c r="AB44" s="38">
        <v>2.33453259802888</v>
      </c>
      <c r="AC44" s="38">
        <v>4.3645609441409396</v>
      </c>
      <c r="AD44" s="38">
        <v>11.1651559036177</v>
      </c>
      <c r="AE44" s="38">
        <v>1.6240226768894199</v>
      </c>
      <c r="AF44" s="38">
        <v>8.5261190536702909</v>
      </c>
      <c r="AG44" s="38">
        <v>1294.1430706461199</v>
      </c>
      <c r="AH44" s="38">
        <v>1905.58760849535</v>
      </c>
      <c r="AI44" s="38">
        <v>899</v>
      </c>
      <c r="AJ44" s="38">
        <v>4216</v>
      </c>
      <c r="AK44" s="38">
        <v>4524</v>
      </c>
      <c r="AL44" s="38">
        <v>8260</v>
      </c>
      <c r="AM44" s="38">
        <v>1091</v>
      </c>
      <c r="AN44" s="38">
        <v>538</v>
      </c>
      <c r="AO44" s="38">
        <v>373</v>
      </c>
      <c r="AP44" s="38">
        <v>620</v>
      </c>
      <c r="AQ44" s="38">
        <v>1804</v>
      </c>
      <c r="AR44" s="38">
        <v>245</v>
      </c>
      <c r="AS44" s="38">
        <v>170</v>
      </c>
    </row>
    <row r="45" spans="1:45" x14ac:dyDescent="0.25">
      <c r="A45" s="38" t="s">
        <v>221</v>
      </c>
      <c r="B45" s="38" t="s">
        <v>265</v>
      </c>
      <c r="C45" s="38">
        <v>441</v>
      </c>
      <c r="D45" s="38">
        <v>1069.5</v>
      </c>
      <c r="E45" s="38">
        <v>46105.65</v>
      </c>
      <c r="F45" s="38">
        <v>0.17751597362999999</v>
      </c>
      <c r="G45" s="38">
        <v>104.547959183673</v>
      </c>
      <c r="H45" s="38">
        <v>6.3042749773460196</v>
      </c>
      <c r="I45" s="38">
        <v>5.0370840271257196</v>
      </c>
      <c r="J45" s="38">
        <v>5.3538817646807999</v>
      </c>
      <c r="K45" s="38">
        <v>5.9874772397909597</v>
      </c>
      <c r="L45" s="38">
        <v>17220.8246018463</v>
      </c>
      <c r="M45" s="38">
        <v>216.21445588134</v>
      </c>
      <c r="N45" s="38">
        <v>16.4226264252835</v>
      </c>
      <c r="O45" s="38">
        <v>21.479432809230001</v>
      </c>
      <c r="P45" s="38">
        <v>21.390674822415001</v>
      </c>
      <c r="Q45" s="38">
        <v>4.5266573275650099</v>
      </c>
      <c r="R45" s="38">
        <v>19.082967165225</v>
      </c>
      <c r="S45" s="38">
        <v>2.1301916835599999E-3</v>
      </c>
      <c r="T45" s="38">
        <v>3.1065295385249998</v>
      </c>
      <c r="U45" s="38">
        <v>9.76337854964998E-2</v>
      </c>
      <c r="V45" s="38">
        <v>0.55917531693449996</v>
      </c>
      <c r="W45" s="38">
        <v>0.37278354462299901</v>
      </c>
      <c r="X45" s="38">
        <v>6.3018170638650006E-2</v>
      </c>
      <c r="Y45" s="38">
        <v>3.1065295385249998E-2</v>
      </c>
      <c r="Z45" s="38">
        <v>6.5680910243099896E-2</v>
      </c>
      <c r="AA45" s="38">
        <v>2.5739816176349999E-2</v>
      </c>
      <c r="AB45" s="38">
        <v>0.2041433696745</v>
      </c>
      <c r="AC45" s="38">
        <v>0.38165934330450002</v>
      </c>
      <c r="AD45" s="38">
        <v>0.97633785496500203</v>
      </c>
      <c r="AE45" s="38">
        <v>0.14201277890399999</v>
      </c>
      <c r="AF45" s="38">
        <v>0.74556708924599902</v>
      </c>
      <c r="AG45" s="38">
        <v>113.166433189125</v>
      </c>
      <c r="AH45" s="38">
        <v>166.63424444648101</v>
      </c>
      <c r="AI45" s="38">
        <v>88</v>
      </c>
      <c r="AJ45" s="38">
        <v>114</v>
      </c>
      <c r="AK45" s="38">
        <v>72</v>
      </c>
      <c r="AL45" s="38">
        <v>114</v>
      </c>
      <c r="AM45" s="38">
        <v>15</v>
      </c>
      <c r="AN45" s="38">
        <v>7</v>
      </c>
      <c r="AO45" s="38">
        <v>4</v>
      </c>
      <c r="AP45" s="38">
        <v>10</v>
      </c>
      <c r="AQ45" s="38">
        <v>16</v>
      </c>
      <c r="AR45" s="38">
        <v>1</v>
      </c>
      <c r="AS45" s="38">
        <v>0</v>
      </c>
    </row>
    <row r="46" spans="1:45" x14ac:dyDescent="0.25">
      <c r="A46" s="38" t="s">
        <v>221</v>
      </c>
      <c r="B46" s="38" t="s">
        <v>266</v>
      </c>
      <c r="C46" s="38">
        <v>49763</v>
      </c>
      <c r="D46" s="38">
        <v>714.76543209876502</v>
      </c>
      <c r="E46" s="38">
        <v>271662.62000001897</v>
      </c>
      <c r="F46" s="38">
        <v>0.699030179889778</v>
      </c>
      <c r="G46" s="38">
        <v>5.4591286698956898</v>
      </c>
      <c r="H46" s="38">
        <v>77.968750833859701</v>
      </c>
      <c r="I46" s="38">
        <v>61.127500653752399</v>
      </c>
      <c r="J46" s="38">
        <v>66.117500707118296</v>
      </c>
      <c r="K46" s="38">
        <v>73.602500787181498</v>
      </c>
      <c r="L46" s="38">
        <v>67812.917751111396</v>
      </c>
      <c r="M46" s="38">
        <v>851.41875910544695</v>
      </c>
      <c r="N46" s="38">
        <v>32.334868996790597</v>
      </c>
      <c r="O46" s="38">
        <v>84.582651766633902</v>
      </c>
      <c r="P46" s="38">
        <v>84.233136676699402</v>
      </c>
      <c r="Q46" s="38">
        <v>17.825269587188401</v>
      </c>
      <c r="R46" s="38">
        <v>75.145744338186404</v>
      </c>
      <c r="S46" s="38">
        <v>8.3883621586778399E-3</v>
      </c>
      <c r="T46" s="38">
        <v>12.2330281480709</v>
      </c>
      <c r="U46" s="38">
        <v>0.384466598939392</v>
      </c>
      <c r="V46" s="38">
        <v>2.2019450666526499</v>
      </c>
      <c r="W46" s="38">
        <v>1.46796337776839</v>
      </c>
      <c r="X46" s="38">
        <v>0.24815571386091001</v>
      </c>
      <c r="Y46" s="38">
        <v>0.12233028148071801</v>
      </c>
      <c r="Z46" s="38">
        <v>0.25864116655925601</v>
      </c>
      <c r="AA46" s="38">
        <v>0.10135937608401301</v>
      </c>
      <c r="AB46" s="38">
        <v>0.80388470687301095</v>
      </c>
      <c r="AC46" s="38">
        <v>1.5029148867633599</v>
      </c>
      <c r="AD46" s="38">
        <v>3.8446659893927002</v>
      </c>
      <c r="AE46" s="38">
        <v>0.55922414391172204</v>
      </c>
      <c r="AF46" s="38">
        <v>2.9359267555367801</v>
      </c>
      <c r="AG46" s="38">
        <v>445.63173967980799</v>
      </c>
      <c r="AH46" s="38">
        <v>656.17962986269902</v>
      </c>
      <c r="AI46" s="38">
        <v>6106</v>
      </c>
      <c r="AJ46" s="38">
        <v>7753</v>
      </c>
      <c r="AK46" s="38">
        <v>3892</v>
      </c>
      <c r="AL46" s="38">
        <v>12711</v>
      </c>
      <c r="AM46" s="38">
        <v>2838</v>
      </c>
      <c r="AN46" s="38">
        <v>2874</v>
      </c>
      <c r="AO46" s="38">
        <v>2209</v>
      </c>
      <c r="AP46" s="38">
        <v>5551</v>
      </c>
      <c r="AQ46" s="38">
        <v>4595</v>
      </c>
      <c r="AR46" s="38">
        <v>674</v>
      </c>
      <c r="AS46" s="38">
        <v>560</v>
      </c>
    </row>
    <row r="47" spans="1:45" x14ac:dyDescent="0.25">
      <c r="A47" s="38" t="s">
        <v>221</v>
      </c>
      <c r="B47" s="38" t="s">
        <v>267</v>
      </c>
      <c r="C47" s="38">
        <v>83542</v>
      </c>
      <c r="D47" s="38">
        <v>802.59090909090901</v>
      </c>
      <c r="E47" s="38">
        <v>519800.14000003698</v>
      </c>
      <c r="F47" s="38">
        <v>1.5018727208696701</v>
      </c>
      <c r="G47" s="38">
        <v>6.2220217375695697</v>
      </c>
      <c r="H47" s="38">
        <v>134.01325816994699</v>
      </c>
      <c r="I47" s="38">
        <v>104.530341372542</v>
      </c>
      <c r="J47" s="38">
        <v>112.571136862763</v>
      </c>
      <c r="K47" s="38">
        <v>127.31259526149999</v>
      </c>
      <c r="L47" s="38">
        <v>145696.672651545</v>
      </c>
      <c r="M47" s="38">
        <v>1829.2809740187399</v>
      </c>
      <c r="N47" s="38">
        <v>90.974925287803998</v>
      </c>
      <c r="O47" s="38">
        <v>181.72659922518801</v>
      </c>
      <c r="P47" s="38">
        <v>180.97566286485099</v>
      </c>
      <c r="Q47" s="38">
        <v>38.297754382168698</v>
      </c>
      <c r="R47" s="38">
        <v>161.451317493441</v>
      </c>
      <c r="S47" s="38">
        <v>1.80224726504352E-2</v>
      </c>
      <c r="T47" s="38">
        <v>26.2827726152107</v>
      </c>
      <c r="U47" s="38">
        <v>0.82602999647776698</v>
      </c>
      <c r="V47" s="38">
        <v>4.7308990707382996</v>
      </c>
      <c r="W47" s="38">
        <v>3.1539327138238198</v>
      </c>
      <c r="X47" s="38">
        <v>0.53316481590855902</v>
      </c>
      <c r="Y47" s="38">
        <v>0.26282772615217498</v>
      </c>
      <c r="Z47" s="38">
        <v>0.55569290672176896</v>
      </c>
      <c r="AA47" s="38">
        <v>0.217771544525971</v>
      </c>
      <c r="AB47" s="38">
        <v>1.72715362900141</v>
      </c>
      <c r="AC47" s="38">
        <v>3.22902634987175</v>
      </c>
      <c r="AD47" s="38">
        <v>8.2602999647832807</v>
      </c>
      <c r="AE47" s="38">
        <v>1.2014981766953501</v>
      </c>
      <c r="AF47" s="38">
        <v>6.3078654276476298</v>
      </c>
      <c r="AG47" s="38">
        <v>957.44385955400901</v>
      </c>
      <c r="AH47" s="38">
        <v>1409.80792308074</v>
      </c>
      <c r="AI47" s="38">
        <v>9910</v>
      </c>
      <c r="AJ47" s="38">
        <v>20718</v>
      </c>
      <c r="AK47" s="38">
        <v>10951</v>
      </c>
      <c r="AL47" s="38">
        <v>28909</v>
      </c>
      <c r="AM47" s="38">
        <v>2858</v>
      </c>
      <c r="AN47" s="38">
        <v>2638</v>
      </c>
      <c r="AO47" s="38">
        <v>1963</v>
      </c>
      <c r="AP47" s="38">
        <v>2629</v>
      </c>
      <c r="AQ47" s="38">
        <v>2061</v>
      </c>
      <c r="AR47" s="38">
        <v>230</v>
      </c>
      <c r="AS47" s="38">
        <v>675</v>
      </c>
    </row>
    <row r="48" spans="1:45" x14ac:dyDescent="0.25">
      <c r="A48" s="38" t="s">
        <v>221</v>
      </c>
      <c r="B48" s="38" t="s">
        <v>268</v>
      </c>
      <c r="C48" s="38">
        <v>13999</v>
      </c>
      <c r="D48" s="38">
        <v>646.30198019802003</v>
      </c>
      <c r="E48" s="38">
        <v>87561.440000000293</v>
      </c>
      <c r="F48" s="38">
        <v>0.203728075419532</v>
      </c>
      <c r="G48" s="38">
        <v>6.2548353453818297</v>
      </c>
      <c r="H48" s="38">
        <v>2.3632456748669299</v>
      </c>
      <c r="I48" s="38">
        <v>1.81788128835911</v>
      </c>
      <c r="J48" s="38">
        <v>1.9996694171951199</v>
      </c>
      <c r="K48" s="38">
        <v>2.18145754603098</v>
      </c>
      <c r="L48" s="38">
        <v>19763.660596453701</v>
      </c>
      <c r="M48" s="38">
        <v>248.14079586102901</v>
      </c>
      <c r="N48" s="38">
        <v>26.252014367071101</v>
      </c>
      <c r="O48" s="38">
        <v>24.6510971257675</v>
      </c>
      <c r="P48" s="38">
        <v>24.549233088056699</v>
      </c>
      <c r="Q48" s="38">
        <v>5.1950659231990599</v>
      </c>
      <c r="R48" s="38">
        <v>21.900768107602801</v>
      </c>
      <c r="S48" s="38">
        <v>2.4447369050347402E-3</v>
      </c>
      <c r="T48" s="38">
        <v>3.56524131984246</v>
      </c>
      <c r="U48" s="38">
        <v>0.11205044148075601</v>
      </c>
      <c r="V48" s="38">
        <v>0.64174343757156205</v>
      </c>
      <c r="W48" s="38">
        <v>0.42782895838108398</v>
      </c>
      <c r="X48" s="38">
        <v>7.2323466773950698E-2</v>
      </c>
      <c r="Y48" s="38">
        <v>3.5652413198423299E-2</v>
      </c>
      <c r="Z48" s="38">
        <v>7.5379387905237905E-2</v>
      </c>
      <c r="AA48" s="38">
        <v>2.9540570935840799E-2</v>
      </c>
      <c r="AB48" s="38">
        <v>0.234287286732518</v>
      </c>
      <c r="AC48" s="38">
        <v>0.438015362152049</v>
      </c>
      <c r="AD48" s="38">
        <v>1.12050441480759</v>
      </c>
      <c r="AE48" s="38">
        <v>0.16298246033566199</v>
      </c>
      <c r="AF48" s="38">
        <v>0.85565791676216696</v>
      </c>
      <c r="AG48" s="38">
        <v>129.87664807996799</v>
      </c>
      <c r="AH48" s="38">
        <v>191.23954439635</v>
      </c>
      <c r="AI48" s="38">
        <v>480</v>
      </c>
      <c r="AJ48" s="38">
        <v>1714</v>
      </c>
      <c r="AK48" s="38">
        <v>654</v>
      </c>
      <c r="AL48" s="38">
        <v>2554</v>
      </c>
      <c r="AM48" s="38">
        <v>474</v>
      </c>
      <c r="AN48" s="38">
        <v>962</v>
      </c>
      <c r="AO48" s="38">
        <v>1222</v>
      </c>
      <c r="AP48" s="38">
        <v>2622</v>
      </c>
      <c r="AQ48" s="38">
        <v>2882</v>
      </c>
      <c r="AR48" s="38">
        <v>378</v>
      </c>
      <c r="AS48" s="38">
        <v>57</v>
      </c>
    </row>
    <row r="49" spans="1:45" x14ac:dyDescent="0.25">
      <c r="A49" s="38" t="s">
        <v>221</v>
      </c>
      <c r="B49" s="38" t="s">
        <v>269</v>
      </c>
      <c r="C49" s="38">
        <v>209</v>
      </c>
      <c r="D49" s="38">
        <v>384.62732919254699</v>
      </c>
      <c r="E49" s="38">
        <v>1472.37</v>
      </c>
      <c r="F49" s="38">
        <v>2.03872946645963E-3</v>
      </c>
      <c r="G49" s="38">
        <v>7.0448325358851704</v>
      </c>
      <c r="H49" s="38">
        <v>2.3649261810931601E-2</v>
      </c>
      <c r="I49" s="38">
        <v>1.8191739854562801E-2</v>
      </c>
      <c r="J49" s="38">
        <v>2.0010913840019101E-2</v>
      </c>
      <c r="K49" s="38">
        <v>2.1830087825475401E-2</v>
      </c>
      <c r="L49" s="38">
        <v>197.77714554124799</v>
      </c>
      <c r="M49" s="38">
        <v>2.48317249014783</v>
      </c>
      <c r="N49" s="38">
        <v>0.26270682199223999</v>
      </c>
      <c r="O49" s="38">
        <v>0.24668626544161501</v>
      </c>
      <c r="P49" s="38">
        <v>0.24566690070838501</v>
      </c>
      <c r="Q49" s="38">
        <v>5.1987601394720501E-2</v>
      </c>
      <c r="R49" s="38">
        <v>0.21916341764441</v>
      </c>
      <c r="S49" s="38">
        <v>2.4464753597515501E-5</v>
      </c>
      <c r="T49" s="38">
        <v>3.5677765663043502E-2</v>
      </c>
      <c r="U49" s="38">
        <v>1.12130120655279E-3</v>
      </c>
      <c r="V49" s="38">
        <v>6.4219978193478201E-3</v>
      </c>
      <c r="W49" s="38">
        <v>4.2813318795652099E-3</v>
      </c>
      <c r="X49" s="38">
        <v>7.2374896059316705E-4</v>
      </c>
      <c r="Y49" s="38">
        <v>3.5677765663043499E-4</v>
      </c>
      <c r="Z49" s="38">
        <v>7.5432990259006398E-4</v>
      </c>
      <c r="AA49" s="38">
        <v>2.9561577263664601E-4</v>
      </c>
      <c r="AB49" s="38">
        <v>2.34453888642857E-3</v>
      </c>
      <c r="AC49" s="38">
        <v>4.3832683528881996E-3</v>
      </c>
      <c r="AD49" s="38">
        <v>1.1213012065527999E-2</v>
      </c>
      <c r="AE49" s="38">
        <v>1.6309835731677001E-3</v>
      </c>
      <c r="AF49" s="38">
        <v>8.5626637591304199E-3</v>
      </c>
      <c r="AG49" s="38">
        <v>1.29969003486801</v>
      </c>
      <c r="AH49" s="38">
        <v>1.9137553501656499</v>
      </c>
      <c r="AI49" s="38">
        <v>12</v>
      </c>
      <c r="AJ49" s="38">
        <v>57</v>
      </c>
      <c r="AK49" s="38">
        <v>29</v>
      </c>
      <c r="AL49" s="38">
        <v>52</v>
      </c>
      <c r="AM49" s="38">
        <v>10</v>
      </c>
      <c r="AN49" s="38">
        <v>7</v>
      </c>
      <c r="AO49" s="38">
        <v>10</v>
      </c>
      <c r="AP49" s="38">
        <v>15</v>
      </c>
      <c r="AQ49" s="38">
        <v>8</v>
      </c>
      <c r="AR49" s="38">
        <v>0</v>
      </c>
      <c r="AS49" s="38">
        <v>9</v>
      </c>
    </row>
    <row r="50" spans="1:45" x14ac:dyDescent="0.25">
      <c r="A50" s="38" t="s">
        <v>221</v>
      </c>
      <c r="B50" s="38" t="s">
        <v>270</v>
      </c>
      <c r="C50" s="38">
        <v>10106</v>
      </c>
      <c r="D50" s="38">
        <v>116.5</v>
      </c>
      <c r="E50" s="38">
        <v>64348.190000000403</v>
      </c>
      <c r="F50" s="38">
        <v>2.6987630885996601E-2</v>
      </c>
      <c r="G50" s="38">
        <v>6.3673253512765102</v>
      </c>
      <c r="H50" s="38">
        <v>0.69835684846541402</v>
      </c>
      <c r="I50" s="38">
        <v>0.52978795400821999</v>
      </c>
      <c r="J50" s="38">
        <v>0.57795049528172504</v>
      </c>
      <c r="K50" s="38">
        <v>0.65019430719189097</v>
      </c>
      <c r="L50" s="38">
        <v>2618.0700722505399</v>
      </c>
      <c r="M50" s="38">
        <v>32.870934419148199</v>
      </c>
      <c r="N50" s="38">
        <v>2.7047806008920299</v>
      </c>
      <c r="O50" s="38">
        <v>3.2655033372058502</v>
      </c>
      <c r="P50" s="38">
        <v>3.2520095217628899</v>
      </c>
      <c r="Q50" s="38">
        <v>0.68818458759296497</v>
      </c>
      <c r="R50" s="38">
        <v>2.9011703202449</v>
      </c>
      <c r="S50" s="38">
        <v>3.2385157063199099E-4</v>
      </c>
      <c r="T50" s="38">
        <v>0.472283540504981</v>
      </c>
      <c r="U50" s="38">
        <v>1.48431969873E-2</v>
      </c>
      <c r="V50" s="38">
        <v>8.50110372908989E-2</v>
      </c>
      <c r="W50" s="38">
        <v>5.6674024860606E-2</v>
      </c>
      <c r="X50" s="38">
        <v>9.5806089645297503E-3</v>
      </c>
      <c r="Y50" s="38">
        <v>4.7228354050498304E-3</v>
      </c>
      <c r="Z50" s="38">
        <v>9.9854234278203904E-3</v>
      </c>
      <c r="AA50" s="38">
        <v>3.91320647846999E-3</v>
      </c>
      <c r="AB50" s="38">
        <v>3.1035775518899099E-2</v>
      </c>
      <c r="AC50" s="38">
        <v>5.8023406404896498E-2</v>
      </c>
      <c r="AD50" s="38">
        <v>0.148431969873002</v>
      </c>
      <c r="AE50" s="38">
        <v>2.1590104708800201E-2</v>
      </c>
      <c r="AF50" s="38">
        <v>0.113348049721212</v>
      </c>
      <c r="AG50" s="38">
        <v>17.204614689824499</v>
      </c>
      <c r="AH50" s="38">
        <v>25.333289112687901</v>
      </c>
      <c r="AI50" s="38">
        <v>215</v>
      </c>
      <c r="AJ50" s="38">
        <v>1939</v>
      </c>
      <c r="AK50" s="38">
        <v>1378</v>
      </c>
      <c r="AL50" s="38">
        <v>3284</v>
      </c>
      <c r="AM50" s="38">
        <v>1059</v>
      </c>
      <c r="AN50" s="38">
        <v>678</v>
      </c>
      <c r="AO50" s="38">
        <v>495</v>
      </c>
      <c r="AP50" s="38">
        <v>470</v>
      </c>
      <c r="AQ50" s="38">
        <v>440</v>
      </c>
      <c r="AR50" s="38">
        <v>65</v>
      </c>
      <c r="AS50" s="38">
        <v>83</v>
      </c>
    </row>
    <row r="51" spans="1:45" x14ac:dyDescent="0.25">
      <c r="A51" s="38" t="s">
        <v>221</v>
      </c>
      <c r="B51" s="38" t="s">
        <v>271</v>
      </c>
      <c r="C51" s="38">
        <v>43469</v>
      </c>
      <c r="D51" s="38">
        <v>157.488372093023</v>
      </c>
      <c r="E51" s="38">
        <v>212529.63999996099</v>
      </c>
      <c r="F51" s="38">
        <v>0.12049540929043</v>
      </c>
      <c r="G51" s="38">
        <v>4.8892231245246398</v>
      </c>
      <c r="H51" s="38">
        <v>1.18270878657377</v>
      </c>
      <c r="I51" s="38">
        <v>0.96767082537844495</v>
      </c>
      <c r="J51" s="38">
        <v>1.07518980597584</v>
      </c>
      <c r="K51" s="38">
        <v>1.18270878657377</v>
      </c>
      <c r="L51" s="38">
        <v>11689.2596552635</v>
      </c>
      <c r="M51" s="38">
        <v>146.76340851566499</v>
      </c>
      <c r="N51" s="38">
        <v>17.252011640973599</v>
      </c>
      <c r="O51" s="38">
        <v>14.5799445241421</v>
      </c>
      <c r="P51" s="38">
        <v>14.5196968194894</v>
      </c>
      <c r="Q51" s="38">
        <v>3.0726329369053298</v>
      </c>
      <c r="R51" s="38">
        <v>12.9532564987218</v>
      </c>
      <c r="S51" s="38">
        <v>1.4459449114851901E-3</v>
      </c>
      <c r="T51" s="38">
        <v>2.1086696625820398</v>
      </c>
      <c r="U51" s="38">
        <v>6.6272475109732207E-2</v>
      </c>
      <c r="V51" s="38">
        <v>0.37956053926474398</v>
      </c>
      <c r="W51" s="38">
        <v>0.25304035950985299</v>
      </c>
      <c r="X51" s="38">
        <v>4.2775870298093897E-2</v>
      </c>
      <c r="Y51" s="38">
        <v>2.1086696625823902E-2</v>
      </c>
      <c r="Z51" s="38">
        <v>4.4583301437467603E-2</v>
      </c>
      <c r="AA51" s="38">
        <v>1.74718343471181E-2</v>
      </c>
      <c r="AB51" s="38">
        <v>0.138569720683968</v>
      </c>
      <c r="AC51" s="38">
        <v>0.25906512997436698</v>
      </c>
      <c r="AD51" s="38">
        <v>0.66272475109742301</v>
      </c>
      <c r="AE51" s="38">
        <v>9.6396327432304002E-2</v>
      </c>
      <c r="AF51" s="38">
        <v>0.50608071901970597</v>
      </c>
      <c r="AG51" s="38">
        <v>76.815823422629805</v>
      </c>
      <c r="AH51" s="38">
        <v>113.109040700937</v>
      </c>
      <c r="AI51" s="38">
        <v>2492</v>
      </c>
      <c r="AJ51" s="38">
        <v>8560</v>
      </c>
      <c r="AK51" s="38">
        <v>5002</v>
      </c>
      <c r="AL51" s="38">
        <v>12700</v>
      </c>
      <c r="AM51" s="38">
        <v>3302</v>
      </c>
      <c r="AN51" s="38">
        <v>3066</v>
      </c>
      <c r="AO51" s="38">
        <v>2663</v>
      </c>
      <c r="AP51" s="38">
        <v>2887</v>
      </c>
      <c r="AQ51" s="38">
        <v>2189</v>
      </c>
      <c r="AR51" s="38">
        <v>292</v>
      </c>
      <c r="AS51" s="38">
        <v>316</v>
      </c>
    </row>
    <row r="52" spans="1:45" x14ac:dyDescent="0.25">
      <c r="A52" s="38" t="s">
        <v>221</v>
      </c>
      <c r="B52" s="38" t="s">
        <v>272</v>
      </c>
      <c r="C52" s="38">
        <v>7559</v>
      </c>
      <c r="D52" s="38">
        <v>350</v>
      </c>
      <c r="E52" s="38">
        <v>52215.790000000197</v>
      </c>
      <c r="F52" s="38">
        <v>6.5791895399998093E-2</v>
      </c>
      <c r="G52" s="38">
        <v>6.9077642545310498</v>
      </c>
      <c r="H52" s="38">
        <v>0.76318598663998005</v>
      </c>
      <c r="I52" s="38">
        <v>0.58706614356921305</v>
      </c>
      <c r="J52" s="38">
        <v>0.64577275792616495</v>
      </c>
      <c r="K52" s="38">
        <v>0.70447937228302704</v>
      </c>
      <c r="L52" s="38">
        <v>6382.47177275383</v>
      </c>
      <c r="M52" s="38">
        <v>80.134528597199207</v>
      </c>
      <c r="N52" s="38">
        <v>8.4778191700904397</v>
      </c>
      <c r="O52" s="38">
        <v>7.9608193433998897</v>
      </c>
      <c r="P52" s="38">
        <v>7.9279233956997404</v>
      </c>
      <c r="Q52" s="38">
        <v>1.6776933326999499</v>
      </c>
      <c r="R52" s="38">
        <v>7.0726287555000704</v>
      </c>
      <c r="S52" s="38">
        <v>7.8950274479995801E-4</v>
      </c>
      <c r="T52" s="38">
        <v>1.1513581694999599</v>
      </c>
      <c r="U52" s="38">
        <v>3.6185542470000803E-2</v>
      </c>
      <c r="V52" s="38">
        <v>0.207244470510001</v>
      </c>
      <c r="W52" s="38">
        <v>0.13816298034000199</v>
      </c>
      <c r="X52" s="38">
        <v>2.3356122867000301E-2</v>
      </c>
      <c r="Y52" s="38">
        <v>1.1513581695E-2</v>
      </c>
      <c r="Z52" s="38">
        <v>2.43430012980001E-2</v>
      </c>
      <c r="AA52" s="38">
        <v>9.5398248329999595E-3</v>
      </c>
      <c r="AB52" s="38">
        <v>7.5660679710002093E-2</v>
      </c>
      <c r="AC52" s="38">
        <v>0.14145257510999301</v>
      </c>
      <c r="AD52" s="38">
        <v>0.36185542470001297</v>
      </c>
      <c r="AE52" s="38">
        <v>5.2633516319999497E-2</v>
      </c>
      <c r="AF52" s="38">
        <v>0.27632596068000298</v>
      </c>
      <c r="AG52" s="38">
        <v>41.942333317500903</v>
      </c>
      <c r="AH52" s="38">
        <v>61.758852211981399</v>
      </c>
      <c r="AI52" s="38">
        <v>764</v>
      </c>
      <c r="AJ52" s="38">
        <v>1930</v>
      </c>
      <c r="AK52" s="38">
        <v>1210</v>
      </c>
      <c r="AL52" s="38">
        <v>2456</v>
      </c>
      <c r="AM52" s="38">
        <v>247</v>
      </c>
      <c r="AN52" s="38">
        <v>204</v>
      </c>
      <c r="AO52" s="38">
        <v>169</v>
      </c>
      <c r="AP52" s="38">
        <v>270</v>
      </c>
      <c r="AQ52" s="38">
        <v>164</v>
      </c>
      <c r="AR52" s="38">
        <v>39</v>
      </c>
      <c r="AS52" s="38">
        <v>106</v>
      </c>
    </row>
    <row r="53" spans="1:45" x14ac:dyDescent="0.25">
      <c r="A53" s="38" t="s">
        <v>221</v>
      </c>
      <c r="B53" s="38" t="s">
        <v>273</v>
      </c>
      <c r="C53" s="38">
        <v>3408</v>
      </c>
      <c r="D53" s="38">
        <v>1030.1759254656999</v>
      </c>
      <c r="E53" s="38">
        <v>47766.720000000103</v>
      </c>
      <c r="F53" s="38">
        <v>0.17714924993685599</v>
      </c>
      <c r="G53" s="38">
        <v>14.0160563380282</v>
      </c>
      <c r="H53" s="38">
        <v>0.11826075119823699</v>
      </c>
      <c r="I53" s="38">
        <v>9.7391206869128194E-2</v>
      </c>
      <c r="J53" s="38">
        <v>0.11826075119823699</v>
      </c>
      <c r="K53" s="38">
        <v>0.11826075119823699</v>
      </c>
      <c r="L53" s="38">
        <v>12988.228706871199</v>
      </c>
      <c r="M53" s="38">
        <v>1.0628954996211799</v>
      </c>
      <c r="N53" s="38">
        <v>6.8468185100593502</v>
      </c>
      <c r="O53" s="38">
        <v>10.628954996211601</v>
      </c>
      <c r="P53" s="38">
        <v>0.15234835494569399</v>
      </c>
      <c r="Q53" s="38">
        <v>3.54298499873722E-3</v>
      </c>
      <c r="R53" s="38">
        <v>0.15234835494569399</v>
      </c>
      <c r="S53" s="38">
        <v>1.9486417493054699E-4</v>
      </c>
      <c r="T53" s="38">
        <v>1.4171939994948901E-2</v>
      </c>
      <c r="U53" s="38">
        <v>1.3286193745263701E-3</v>
      </c>
      <c r="V53" s="38">
        <v>4.8361745232760198E-2</v>
      </c>
      <c r="W53" s="38">
        <v>0</v>
      </c>
      <c r="X53" s="38">
        <v>0</v>
      </c>
      <c r="Y53" s="38">
        <v>0</v>
      </c>
      <c r="Z53" s="38">
        <v>0</v>
      </c>
      <c r="AA53" s="38">
        <v>0</v>
      </c>
      <c r="AB53" s="38">
        <v>0</v>
      </c>
      <c r="AC53" s="38">
        <v>0</v>
      </c>
      <c r="AD53" s="38">
        <v>0</v>
      </c>
      <c r="AE53" s="38">
        <v>0</v>
      </c>
      <c r="AF53" s="38">
        <v>0</v>
      </c>
      <c r="AG53" s="38">
        <v>8.8574624968428106E-2</v>
      </c>
      <c r="AH53" s="38">
        <v>14.411800079362999</v>
      </c>
      <c r="AI53" s="38">
        <v>7</v>
      </c>
      <c r="AJ53" s="38">
        <v>2</v>
      </c>
      <c r="AK53" s="38">
        <v>5</v>
      </c>
      <c r="AL53" s="38">
        <v>11</v>
      </c>
      <c r="AM53" s="38">
        <v>1148</v>
      </c>
      <c r="AN53" s="38">
        <v>1090</v>
      </c>
      <c r="AO53" s="38">
        <v>374</v>
      </c>
      <c r="AP53" s="38">
        <v>282</v>
      </c>
      <c r="AQ53" s="38">
        <v>376</v>
      </c>
      <c r="AR53" s="38">
        <v>73</v>
      </c>
      <c r="AS53" s="38">
        <v>40</v>
      </c>
    </row>
    <row r="54" spans="1:45" x14ac:dyDescent="0.25">
      <c r="A54" s="38" t="s">
        <v>221</v>
      </c>
      <c r="B54" s="38" t="s">
        <v>274</v>
      </c>
      <c r="C54" s="38">
        <v>177962</v>
      </c>
      <c r="D54" s="38">
        <v>1058.2465377901799</v>
      </c>
      <c r="E54" s="38">
        <v>4143165.81999993</v>
      </c>
      <c r="F54" s="38">
        <v>15.7841671841925</v>
      </c>
      <c r="G54" s="38">
        <v>23.281182612017901</v>
      </c>
      <c r="H54" s="38">
        <v>4.33882472560013</v>
      </c>
      <c r="I54" s="38">
        <v>3.7189926219445599</v>
      </c>
      <c r="J54" s="38">
        <v>4.33882472560013</v>
      </c>
      <c r="K54" s="38">
        <v>4.33882472560013</v>
      </c>
      <c r="L54" s="38">
        <v>1157263.5696129201</v>
      </c>
      <c r="M54" s="38">
        <v>94.705003105219603</v>
      </c>
      <c r="N54" s="38">
        <v>592.62783133697997</v>
      </c>
      <c r="O54" s="38">
        <v>947.05003105287301</v>
      </c>
      <c r="P54" s="38">
        <v>13.574383778460801</v>
      </c>
      <c r="Q54" s="38">
        <v>0.31568334368446899</v>
      </c>
      <c r="R54" s="38">
        <v>13.574383778460801</v>
      </c>
      <c r="S54" s="38">
        <v>1.7362583902645799E-2</v>
      </c>
      <c r="T54" s="38">
        <v>1.2627333747378799</v>
      </c>
      <c r="U54" s="38">
        <v>0.118381253881663</v>
      </c>
      <c r="V54" s="38">
        <v>4.3090776412973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8">
        <v>0</v>
      </c>
      <c r="AG54" s="38">
        <v>7.8920835920962702</v>
      </c>
      <c r="AH54" s="38">
        <v>1284.10513710545</v>
      </c>
      <c r="AI54" s="38">
        <v>47</v>
      </c>
      <c r="AJ54" s="38">
        <v>92</v>
      </c>
      <c r="AK54" s="38">
        <v>53</v>
      </c>
      <c r="AL54" s="38">
        <v>275</v>
      </c>
      <c r="AM54" s="38">
        <v>90166</v>
      </c>
      <c r="AN54" s="38">
        <v>61086</v>
      </c>
      <c r="AO54" s="38">
        <v>12799</v>
      </c>
      <c r="AP54" s="38">
        <v>5984</v>
      </c>
      <c r="AQ54" s="38">
        <v>6041</v>
      </c>
      <c r="AR54" s="38">
        <v>1013</v>
      </c>
      <c r="AS54" s="38">
        <v>406</v>
      </c>
    </row>
    <row r="55" spans="1:45" x14ac:dyDescent="0.25">
      <c r="A55" s="38" t="s">
        <v>221</v>
      </c>
      <c r="B55" s="38" t="s">
        <v>275</v>
      </c>
      <c r="C55" s="38">
        <v>10711</v>
      </c>
      <c r="D55" s="38">
        <v>1155.6984760223199</v>
      </c>
      <c r="E55" s="38">
        <v>2600122.1800000002</v>
      </c>
      <c r="F55" s="38">
        <v>10.8178460672321</v>
      </c>
      <c r="G55" s="38">
        <v>242.75251423770001</v>
      </c>
      <c r="H55" s="38">
        <v>4.2480849364013302</v>
      </c>
      <c r="I55" s="38">
        <v>3.3984679491212599</v>
      </c>
      <c r="J55" s="38">
        <v>4.2480849364013302</v>
      </c>
      <c r="K55" s="38">
        <v>4.2480849364013302</v>
      </c>
      <c r="L55" s="38">
        <v>793142.83795733203</v>
      </c>
      <c r="M55" s="38">
        <v>64.907076403392594</v>
      </c>
      <c r="N55" s="38">
        <v>442.00173624128797</v>
      </c>
      <c r="O55" s="38">
        <v>649.07076403392296</v>
      </c>
      <c r="P55" s="38">
        <v>9.3033476178196093</v>
      </c>
      <c r="Q55" s="38">
        <v>0.21635692134464601</v>
      </c>
      <c r="R55" s="38">
        <v>9.3033476178196093</v>
      </c>
      <c r="S55" s="38">
        <v>1.18996306739552E-2</v>
      </c>
      <c r="T55" s="38">
        <v>0.86542768537858605</v>
      </c>
      <c r="U55" s="38">
        <v>8.1133845504241298E-2</v>
      </c>
      <c r="V55" s="38">
        <v>2.9532719763542601</v>
      </c>
      <c r="W55" s="38">
        <v>0</v>
      </c>
      <c r="X55" s="38">
        <v>0</v>
      </c>
      <c r="Y55" s="38">
        <v>0</v>
      </c>
      <c r="Z55" s="38">
        <v>0</v>
      </c>
      <c r="AA55" s="38">
        <v>0</v>
      </c>
      <c r="AB55" s="38">
        <v>0</v>
      </c>
      <c r="AC55" s="38">
        <v>0</v>
      </c>
      <c r="AD55" s="38">
        <v>0</v>
      </c>
      <c r="AE55" s="38">
        <v>0</v>
      </c>
      <c r="AF55" s="38">
        <v>0</v>
      </c>
      <c r="AG55" s="38">
        <v>5.4089230336160501</v>
      </c>
      <c r="AH55" s="38">
        <v>880.07504895359602</v>
      </c>
      <c r="AI55" s="38">
        <v>8</v>
      </c>
      <c r="AJ55" s="38">
        <v>28</v>
      </c>
      <c r="AK55" s="38">
        <v>17</v>
      </c>
      <c r="AL55" s="38">
        <v>54</v>
      </c>
      <c r="AM55" s="38">
        <v>6384</v>
      </c>
      <c r="AN55" s="38">
        <v>2320</v>
      </c>
      <c r="AO55" s="38">
        <v>809</v>
      </c>
      <c r="AP55" s="38">
        <v>571</v>
      </c>
      <c r="AQ55" s="38">
        <v>414</v>
      </c>
      <c r="AR55" s="38">
        <v>73</v>
      </c>
      <c r="AS55" s="38">
        <v>33</v>
      </c>
    </row>
    <row r="56" spans="1:45" x14ac:dyDescent="0.25">
      <c r="A56" s="38" t="s">
        <v>221</v>
      </c>
      <c r="B56" s="38" t="s">
        <v>276</v>
      </c>
      <c r="C56" s="38">
        <v>220</v>
      </c>
      <c r="D56" s="38">
        <v>1000</v>
      </c>
      <c r="E56" s="38">
        <v>8804.9999999999909</v>
      </c>
      <c r="F56" s="38">
        <v>3.1697999999999997E-2</v>
      </c>
      <c r="G56" s="38">
        <v>40.022727272727202</v>
      </c>
      <c r="H56" s="38">
        <v>3.1698E-3</v>
      </c>
      <c r="I56" s="38">
        <v>3.1698E-3</v>
      </c>
      <c r="J56" s="38">
        <v>3.1698E-3</v>
      </c>
      <c r="K56" s="38">
        <v>3.1698E-3</v>
      </c>
      <c r="L56" s="38">
        <v>2324.0339640000002</v>
      </c>
      <c r="M56" s="38">
        <v>0.190188</v>
      </c>
      <c r="N56" s="38">
        <v>1.2251277</v>
      </c>
      <c r="O56" s="38">
        <v>1.90188</v>
      </c>
      <c r="P56" s="38">
        <v>2.7260280000000001E-2</v>
      </c>
      <c r="Q56" s="38">
        <v>6.3396000000000004E-4</v>
      </c>
      <c r="R56" s="38">
        <v>2.7260280000000001E-2</v>
      </c>
      <c r="S56" s="38">
        <v>3.4867799999999897E-5</v>
      </c>
      <c r="T56" s="38">
        <v>2.5358400000000001E-3</v>
      </c>
      <c r="U56" s="38">
        <v>2.3773500000000001E-4</v>
      </c>
      <c r="V56" s="38">
        <v>8.6535540000000008E-3</v>
      </c>
      <c r="W56" s="38">
        <v>0</v>
      </c>
      <c r="X56" s="38">
        <v>0</v>
      </c>
      <c r="Y56" s="38">
        <v>0</v>
      </c>
      <c r="Z56" s="38">
        <v>0</v>
      </c>
      <c r="AA56" s="38">
        <v>0</v>
      </c>
      <c r="AB56" s="38">
        <v>0</v>
      </c>
      <c r="AC56" s="38">
        <v>0</v>
      </c>
      <c r="AD56" s="38">
        <v>0</v>
      </c>
      <c r="AE56" s="38">
        <v>0</v>
      </c>
      <c r="AF56" s="38">
        <v>0</v>
      </c>
      <c r="AG56" s="38">
        <v>1.5848999999999999E-2</v>
      </c>
      <c r="AH56" s="38">
        <v>2.5787590919999999</v>
      </c>
      <c r="AI56" s="38">
        <v>1</v>
      </c>
      <c r="AJ56" s="38">
        <v>5</v>
      </c>
      <c r="AK56" s="38">
        <v>0</v>
      </c>
      <c r="AL56" s="38">
        <v>0</v>
      </c>
      <c r="AM56" s="38">
        <v>8</v>
      </c>
      <c r="AN56" s="38">
        <v>10</v>
      </c>
      <c r="AO56" s="38">
        <v>31</v>
      </c>
      <c r="AP56" s="38">
        <v>121</v>
      </c>
      <c r="AQ56" s="38">
        <v>39</v>
      </c>
      <c r="AR56" s="38">
        <v>1</v>
      </c>
      <c r="AS56" s="38">
        <v>4</v>
      </c>
    </row>
    <row r="57" spans="1:45" x14ac:dyDescent="0.25">
      <c r="A57" s="38" t="s">
        <v>221</v>
      </c>
      <c r="B57" s="38" t="s">
        <v>277</v>
      </c>
      <c r="C57" s="38">
        <v>114</v>
      </c>
      <c r="D57" s="38">
        <v>1000</v>
      </c>
      <c r="E57" s="38">
        <v>24720.9</v>
      </c>
      <c r="F57" s="38">
        <v>8.8995239999999906E-2</v>
      </c>
      <c r="G57" s="38">
        <v>216.85</v>
      </c>
      <c r="H57" s="38">
        <v>8.8995240000000007E-3</v>
      </c>
      <c r="I57" s="38">
        <v>8.8995240000000007E-3</v>
      </c>
      <c r="J57" s="38">
        <v>8.8995240000000007E-3</v>
      </c>
      <c r="K57" s="38">
        <v>8.8995240000000007E-3</v>
      </c>
      <c r="L57" s="38">
        <v>6524.95300632</v>
      </c>
      <c r="M57" s="38">
        <v>0.53397143999999996</v>
      </c>
      <c r="N57" s="38">
        <v>3.4396660259999998</v>
      </c>
      <c r="O57" s="38">
        <v>5.3397144000000001</v>
      </c>
      <c r="P57" s="38">
        <v>7.6535906400000006E-2</v>
      </c>
      <c r="Q57" s="38">
        <v>1.7799048E-3</v>
      </c>
      <c r="R57" s="38">
        <v>7.6535906400000006E-2</v>
      </c>
      <c r="S57" s="38">
        <v>9.7894764000000005E-5</v>
      </c>
      <c r="T57" s="38">
        <v>7.1196191999999998E-3</v>
      </c>
      <c r="U57" s="38">
        <v>6.6746429999999999E-4</v>
      </c>
      <c r="V57" s="38">
        <v>2.4295700520000001E-2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  <c r="AD57" s="38">
        <v>0</v>
      </c>
      <c r="AE57" s="38">
        <v>0</v>
      </c>
      <c r="AF57" s="38">
        <v>0</v>
      </c>
      <c r="AG57" s="38">
        <v>4.4497620000000002E-2</v>
      </c>
      <c r="AH57" s="38">
        <v>7.2401187549600001</v>
      </c>
      <c r="AI57" s="38">
        <v>0</v>
      </c>
      <c r="AJ57" s="38">
        <v>6</v>
      </c>
      <c r="AK57" s="38">
        <v>2</v>
      </c>
      <c r="AL57" s="38">
        <v>3</v>
      </c>
      <c r="AM57" s="38">
        <v>15</v>
      </c>
      <c r="AN57" s="38">
        <v>33</v>
      </c>
      <c r="AO57" s="38">
        <v>16</v>
      </c>
      <c r="AP57" s="38">
        <v>22</v>
      </c>
      <c r="AQ57" s="38">
        <v>10</v>
      </c>
      <c r="AR57" s="38">
        <v>3</v>
      </c>
      <c r="AS57" s="38">
        <v>4</v>
      </c>
    </row>
    <row r="58" spans="1:45" x14ac:dyDescent="0.25">
      <c r="A58" s="38" t="s">
        <v>221</v>
      </c>
      <c r="B58" s="38" t="s">
        <v>278</v>
      </c>
      <c r="C58" s="38">
        <v>32</v>
      </c>
      <c r="D58" s="38">
        <v>50</v>
      </c>
      <c r="E58" s="38">
        <v>5847.9</v>
      </c>
      <c r="F58" s="38">
        <v>1.052622E-3</v>
      </c>
      <c r="G58" s="38">
        <v>182.74687499999999</v>
      </c>
      <c r="H58" s="38">
        <v>1.052622E-4</v>
      </c>
      <c r="I58" s="38">
        <v>1.052622E-4</v>
      </c>
      <c r="J58" s="38">
        <v>1.052622E-4</v>
      </c>
      <c r="K58" s="38">
        <v>1.052622E-4</v>
      </c>
      <c r="L58" s="38">
        <v>77.176139796000001</v>
      </c>
      <c r="M58" s="38">
        <v>6.3157320000000001E-3</v>
      </c>
      <c r="N58" s="38">
        <v>4.0683840300000003E-2</v>
      </c>
      <c r="O58" s="38">
        <v>6.3157320000000003E-2</v>
      </c>
      <c r="P58" s="38">
        <v>9.0525491999999999E-4</v>
      </c>
      <c r="Q58" s="38">
        <v>2.1052440000000001E-5</v>
      </c>
      <c r="R58" s="38">
        <v>9.0525491999999999E-4</v>
      </c>
      <c r="S58" s="38">
        <v>1.1578842E-6</v>
      </c>
      <c r="T58" s="38">
        <v>8.4209760000000005E-5</v>
      </c>
      <c r="U58" s="38">
        <v>7.8946650000000001E-6</v>
      </c>
      <c r="V58" s="38">
        <v>2.8736580600000002E-4</v>
      </c>
      <c r="W58" s="38">
        <v>0</v>
      </c>
      <c r="X58" s="38">
        <v>0</v>
      </c>
      <c r="Y58" s="38">
        <v>0</v>
      </c>
      <c r="Z58" s="38">
        <v>0</v>
      </c>
      <c r="AA58" s="38">
        <v>0</v>
      </c>
      <c r="AB58" s="38">
        <v>0</v>
      </c>
      <c r="AC58" s="38">
        <v>0</v>
      </c>
      <c r="AD58" s="38">
        <v>0</v>
      </c>
      <c r="AE58" s="38">
        <v>0</v>
      </c>
      <c r="AF58" s="38">
        <v>0</v>
      </c>
      <c r="AG58" s="38">
        <v>5.2631100000000001E-4</v>
      </c>
      <c r="AH58" s="38">
        <v>8.5635010188000002E-2</v>
      </c>
      <c r="AI58" s="38">
        <v>0</v>
      </c>
      <c r="AJ58" s="38">
        <v>2</v>
      </c>
      <c r="AK58" s="38">
        <v>0</v>
      </c>
      <c r="AL58" s="38">
        <v>0</v>
      </c>
      <c r="AM58" s="38">
        <v>9</v>
      </c>
      <c r="AN58" s="38">
        <v>8</v>
      </c>
      <c r="AO58" s="38">
        <v>5</v>
      </c>
      <c r="AP58" s="38">
        <v>3</v>
      </c>
      <c r="AQ58" s="38">
        <v>3</v>
      </c>
      <c r="AR58" s="38">
        <v>2</v>
      </c>
      <c r="AS58" s="38">
        <v>0</v>
      </c>
    </row>
    <row r="59" spans="1:45" x14ac:dyDescent="0.25">
      <c r="A59" s="38" t="s">
        <v>221</v>
      </c>
      <c r="B59" s="38" t="s">
        <v>279</v>
      </c>
      <c r="C59" s="38">
        <v>8</v>
      </c>
      <c r="D59" s="38">
        <v>1000</v>
      </c>
      <c r="E59" s="38">
        <v>517.5</v>
      </c>
      <c r="F59" s="38">
        <v>1.8630000000000001E-3</v>
      </c>
      <c r="G59" s="38">
        <v>64.6875</v>
      </c>
      <c r="H59" s="38">
        <v>1.863E-4</v>
      </c>
      <c r="I59" s="38">
        <v>1.863E-4</v>
      </c>
      <c r="J59" s="38">
        <v>1.863E-4</v>
      </c>
      <c r="K59" s="38">
        <v>1.863E-4</v>
      </c>
      <c r="L59" s="38">
        <v>136.59143399999999</v>
      </c>
      <c r="M59" s="38">
        <v>1.1178E-2</v>
      </c>
      <c r="N59" s="38">
        <v>7.2004949999999998E-2</v>
      </c>
      <c r="O59" s="38">
        <v>0.11178</v>
      </c>
      <c r="P59" s="38">
        <v>1.6021799999999999E-3</v>
      </c>
      <c r="Q59" s="38">
        <v>3.7259999999999999E-5</v>
      </c>
      <c r="R59" s="38">
        <v>1.6021799999999999E-3</v>
      </c>
      <c r="S59" s="38">
        <v>2.0493E-6</v>
      </c>
      <c r="T59" s="38">
        <v>1.4904E-4</v>
      </c>
      <c r="U59" s="38">
        <v>1.39725E-5</v>
      </c>
      <c r="V59" s="38">
        <v>5.0859899999999999E-4</v>
      </c>
      <c r="W59" s="38">
        <v>0</v>
      </c>
      <c r="X59" s="38">
        <v>0</v>
      </c>
      <c r="Y59" s="38">
        <v>0</v>
      </c>
      <c r="Z59" s="38">
        <v>0</v>
      </c>
      <c r="AA59" s="38">
        <v>0</v>
      </c>
      <c r="AB59" s="38">
        <v>0</v>
      </c>
      <c r="AC59" s="38">
        <v>0</v>
      </c>
      <c r="AD59" s="38">
        <v>0</v>
      </c>
      <c r="AE59" s="38">
        <v>0</v>
      </c>
      <c r="AF59" s="38">
        <v>0</v>
      </c>
      <c r="AG59" s="38">
        <v>9.3150000000000004E-4</v>
      </c>
      <c r="AH59" s="38">
        <v>0.15156250199999999</v>
      </c>
      <c r="AI59" s="38">
        <v>0</v>
      </c>
      <c r="AJ59" s="38">
        <v>0</v>
      </c>
      <c r="AK59" s="38">
        <v>0</v>
      </c>
      <c r="AL59" s="38">
        <v>0</v>
      </c>
      <c r="AM59" s="38">
        <v>0</v>
      </c>
      <c r="AN59" s="38">
        <v>0</v>
      </c>
      <c r="AO59" s="38">
        <v>0</v>
      </c>
      <c r="AP59" s="38">
        <v>2</v>
      </c>
      <c r="AQ59" s="38">
        <v>2</v>
      </c>
      <c r="AR59" s="38">
        <v>3</v>
      </c>
      <c r="AS59" s="38">
        <v>1</v>
      </c>
    </row>
    <row r="60" spans="1:45" x14ac:dyDescent="0.25">
      <c r="A60" s="38" t="s">
        <v>221</v>
      </c>
      <c r="B60" s="38" t="s">
        <v>280</v>
      </c>
      <c r="C60" s="38">
        <v>1584</v>
      </c>
      <c r="D60" s="38">
        <v>800</v>
      </c>
      <c r="E60" s="38">
        <v>172053.5</v>
      </c>
      <c r="F60" s="38">
        <v>0.49551407999999902</v>
      </c>
      <c r="G60" s="38">
        <v>108.619633838384</v>
      </c>
      <c r="H60" s="38">
        <v>4.9551407999999998E-2</v>
      </c>
      <c r="I60" s="38">
        <v>4.9551407999999998E-2</v>
      </c>
      <c r="J60" s="38">
        <v>4.9551407999999998E-2</v>
      </c>
      <c r="K60" s="38">
        <v>4.9551407999999998E-2</v>
      </c>
      <c r="L60" s="38">
        <v>36330.101317439898</v>
      </c>
      <c r="M60" s="38">
        <v>2.9730844799999998</v>
      </c>
      <c r="N60" s="38">
        <v>19.151619191999998</v>
      </c>
      <c r="O60" s="38">
        <v>29.730844799999801</v>
      </c>
      <c r="P60" s="38">
        <v>0.42614210879999898</v>
      </c>
      <c r="Q60" s="38">
        <v>9.9102816000000704E-3</v>
      </c>
      <c r="R60" s="38">
        <v>0.42614210879999898</v>
      </c>
      <c r="S60" s="38">
        <v>5.4506548799999996E-4</v>
      </c>
      <c r="T60" s="38">
        <v>3.9641126400000302E-2</v>
      </c>
      <c r="U60" s="38">
        <v>3.71635559999999E-3</v>
      </c>
      <c r="V60" s="38">
        <v>0.13527534384000101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8">
        <v>0</v>
      </c>
      <c r="AG60" s="38">
        <v>0.24775703999999901</v>
      </c>
      <c r="AH60" s="38">
        <v>40.312052464320203</v>
      </c>
      <c r="AI60" s="38">
        <v>9</v>
      </c>
      <c r="AJ60" s="38">
        <v>18</v>
      </c>
      <c r="AK60" s="38">
        <v>8</v>
      </c>
      <c r="AL60" s="38">
        <v>22</v>
      </c>
      <c r="AM60" s="38">
        <v>577</v>
      </c>
      <c r="AN60" s="38">
        <v>390</v>
      </c>
      <c r="AO60" s="38">
        <v>206</v>
      </c>
      <c r="AP60" s="38">
        <v>149</v>
      </c>
      <c r="AQ60" s="38">
        <v>126</v>
      </c>
      <c r="AR60" s="38">
        <v>32</v>
      </c>
      <c r="AS60" s="38">
        <v>47</v>
      </c>
    </row>
    <row r="61" spans="1:45" x14ac:dyDescent="0.25">
      <c r="A61" s="38" t="s">
        <v>221</v>
      </c>
      <c r="B61" s="38" t="s">
        <v>281</v>
      </c>
      <c r="C61" s="38">
        <v>464</v>
      </c>
      <c r="D61" s="38">
        <v>500</v>
      </c>
      <c r="E61" s="38">
        <v>37837.9</v>
      </c>
      <c r="F61" s="38">
        <v>6.8108219999999997E-2</v>
      </c>
      <c r="G61" s="38">
        <v>81.547198275862101</v>
      </c>
      <c r="H61" s="38">
        <v>6.8108220000000002E-3</v>
      </c>
      <c r="I61" s="38">
        <v>6.8108220000000002E-3</v>
      </c>
      <c r="J61" s="38">
        <v>6.8108220000000002E-3</v>
      </c>
      <c r="K61" s="38">
        <v>6.8108220000000002E-3</v>
      </c>
      <c r="L61" s="38">
        <v>4993.5584739600099</v>
      </c>
      <c r="M61" s="38">
        <v>0.40864931999999898</v>
      </c>
      <c r="N61" s="38">
        <v>2.6323827030000002</v>
      </c>
      <c r="O61" s="38">
        <v>4.0864931999999996</v>
      </c>
      <c r="P61" s="38">
        <v>5.8573069200000001E-2</v>
      </c>
      <c r="Q61" s="38">
        <v>1.3621644E-3</v>
      </c>
      <c r="R61" s="38">
        <v>5.8573069200000001E-2</v>
      </c>
      <c r="S61" s="38">
        <v>7.4919042E-5</v>
      </c>
      <c r="T61" s="38">
        <v>5.4486576000000002E-3</v>
      </c>
      <c r="U61" s="38">
        <v>5.1081165000000002E-4</v>
      </c>
      <c r="V61" s="38">
        <v>1.8593544060000002E-2</v>
      </c>
      <c r="W61" s="38">
        <v>0</v>
      </c>
      <c r="X61" s="38">
        <v>0</v>
      </c>
      <c r="Y61" s="38">
        <v>0</v>
      </c>
      <c r="Z61" s="38">
        <v>0</v>
      </c>
      <c r="AA61" s="38">
        <v>0</v>
      </c>
      <c r="AB61" s="38">
        <v>0</v>
      </c>
      <c r="AC61" s="38">
        <v>0</v>
      </c>
      <c r="AD61" s="38">
        <v>0</v>
      </c>
      <c r="AE61" s="38">
        <v>0</v>
      </c>
      <c r="AF61" s="38">
        <v>0</v>
      </c>
      <c r="AG61" s="38">
        <v>3.4054109999999999E-2</v>
      </c>
      <c r="AH61" s="38">
        <v>5.5408761298800098</v>
      </c>
      <c r="AI61" s="38">
        <v>3</v>
      </c>
      <c r="AJ61" s="38">
        <v>6</v>
      </c>
      <c r="AK61" s="38">
        <v>3</v>
      </c>
      <c r="AL61" s="38">
        <v>5</v>
      </c>
      <c r="AM61" s="38">
        <v>229</v>
      </c>
      <c r="AN61" s="38">
        <v>107</v>
      </c>
      <c r="AO61" s="38">
        <v>31</v>
      </c>
      <c r="AP61" s="38">
        <v>40</v>
      </c>
      <c r="AQ61" s="38">
        <v>33</v>
      </c>
      <c r="AR61" s="38">
        <v>5</v>
      </c>
      <c r="AS61" s="38">
        <v>2</v>
      </c>
    </row>
    <row r="62" spans="1:45" x14ac:dyDescent="0.25">
      <c r="A62" s="38" t="s">
        <v>221</v>
      </c>
      <c r="B62" s="38" t="s">
        <v>282</v>
      </c>
      <c r="C62" s="38">
        <v>148</v>
      </c>
      <c r="D62" s="38">
        <v>700</v>
      </c>
      <c r="E62" s="38">
        <v>11259.3</v>
      </c>
      <c r="F62" s="38">
        <v>2.8373435999999998E-2</v>
      </c>
      <c r="G62" s="38">
        <v>76.076351351351406</v>
      </c>
      <c r="H62" s="38">
        <v>2.8373436000000002E-3</v>
      </c>
      <c r="I62" s="38">
        <v>2.8373436000000002E-3</v>
      </c>
      <c r="J62" s="38">
        <v>2.8373436000000002E-3</v>
      </c>
      <c r="K62" s="38">
        <v>2.8373436000000002E-3</v>
      </c>
      <c r="L62" s="38">
        <v>2080.2835806480002</v>
      </c>
      <c r="M62" s="38">
        <v>0.17024061600000001</v>
      </c>
      <c r="N62" s="38">
        <v>1.0966333014</v>
      </c>
      <c r="O62" s="38">
        <v>1.70240616</v>
      </c>
      <c r="P62" s="38">
        <v>2.4401154960000001E-2</v>
      </c>
      <c r="Q62" s="38">
        <v>5.6746871999999995E-4</v>
      </c>
      <c r="R62" s="38">
        <v>2.4401154960000001E-2</v>
      </c>
      <c r="S62" s="38">
        <v>3.1210779600000002E-5</v>
      </c>
      <c r="T62" s="38">
        <v>2.2698748799999998E-3</v>
      </c>
      <c r="U62" s="38">
        <v>2.1280077000000001E-4</v>
      </c>
      <c r="V62" s="38">
        <v>7.7459480279999998E-3</v>
      </c>
      <c r="W62" s="38">
        <v>0</v>
      </c>
      <c r="X62" s="38">
        <v>0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8">
        <v>0</v>
      </c>
      <c r="AG62" s="38">
        <v>1.4186717999999999E-2</v>
      </c>
      <c r="AH62" s="38">
        <v>2.3082925123439999</v>
      </c>
      <c r="AI62" s="38">
        <v>0</v>
      </c>
      <c r="AJ62" s="38">
        <v>1</v>
      </c>
      <c r="AK62" s="38">
        <v>0</v>
      </c>
      <c r="AL62" s="38">
        <v>0</v>
      </c>
      <c r="AM62" s="38">
        <v>23</v>
      </c>
      <c r="AN62" s="38">
        <v>20</v>
      </c>
      <c r="AO62" s="38">
        <v>29</v>
      </c>
      <c r="AP62" s="38">
        <v>26</v>
      </c>
      <c r="AQ62" s="38">
        <v>39</v>
      </c>
      <c r="AR62" s="38">
        <v>7</v>
      </c>
      <c r="AS62" s="38">
        <v>3</v>
      </c>
    </row>
    <row r="63" spans="1:45" x14ac:dyDescent="0.25">
      <c r="A63" s="38" t="s">
        <v>221</v>
      </c>
      <c r="B63" s="38" t="s">
        <v>283</v>
      </c>
      <c r="C63" s="38">
        <v>18374</v>
      </c>
      <c r="D63" s="38">
        <v>429</v>
      </c>
      <c r="E63" s="38">
        <v>236803.68999999799</v>
      </c>
      <c r="F63" s="38">
        <v>0.365719618835955</v>
      </c>
      <c r="G63" s="38">
        <v>12.887977032763599</v>
      </c>
      <c r="H63" s="38">
        <v>3.65719618835973E-2</v>
      </c>
      <c r="I63" s="38">
        <v>3.65719618835973E-2</v>
      </c>
      <c r="J63" s="38">
        <v>3.65719618835973E-2</v>
      </c>
      <c r="K63" s="38">
        <v>3.65719618835973E-2</v>
      </c>
      <c r="L63" s="38">
        <v>26813.831013819301</v>
      </c>
      <c r="M63" s="38">
        <v>2.19431771301582</v>
      </c>
      <c r="N63" s="38">
        <v>14.1350632680111</v>
      </c>
      <c r="O63" s="38">
        <v>21.943177130159501</v>
      </c>
      <c r="P63" s="38">
        <v>0.31451887219897001</v>
      </c>
      <c r="Q63" s="38">
        <v>7.3143923767194502E-3</v>
      </c>
      <c r="R63" s="38">
        <v>0.31451887219897001</v>
      </c>
      <c r="S63" s="38">
        <v>4.0229158071962602E-4</v>
      </c>
      <c r="T63" s="38">
        <v>2.9257569506877801E-2</v>
      </c>
      <c r="U63" s="38">
        <v>2.7428971412699599E-3</v>
      </c>
      <c r="V63" s="38">
        <v>9.9841455942236798E-2</v>
      </c>
      <c r="W63" s="38">
        <v>0</v>
      </c>
      <c r="X63" s="38">
        <v>0</v>
      </c>
      <c r="Y63" s="38">
        <v>0</v>
      </c>
      <c r="Z63" s="38">
        <v>0</v>
      </c>
      <c r="AA63" s="38">
        <v>0</v>
      </c>
      <c r="AB63" s="38">
        <v>0</v>
      </c>
      <c r="AC63" s="38">
        <v>0</v>
      </c>
      <c r="AD63" s="38">
        <v>0</v>
      </c>
      <c r="AE63" s="38">
        <v>0</v>
      </c>
      <c r="AF63" s="38">
        <v>0</v>
      </c>
      <c r="AG63" s="38">
        <v>0.182859809417977</v>
      </c>
      <c r="AH63" s="38">
        <v>29.752753870786101</v>
      </c>
      <c r="AI63" s="38">
        <v>1515</v>
      </c>
      <c r="AJ63" s="38">
        <v>218</v>
      </c>
      <c r="AK63" s="38">
        <v>33</v>
      </c>
      <c r="AL63" s="38">
        <v>206</v>
      </c>
      <c r="AM63" s="38">
        <v>4615</v>
      </c>
      <c r="AN63" s="38">
        <v>4155</v>
      </c>
      <c r="AO63" s="38">
        <v>2021</v>
      </c>
      <c r="AP63" s="38">
        <v>2177</v>
      </c>
      <c r="AQ63" s="38">
        <v>1971</v>
      </c>
      <c r="AR63" s="38">
        <v>298</v>
      </c>
      <c r="AS63" s="38">
        <v>1165</v>
      </c>
    </row>
    <row r="64" spans="1:45" x14ac:dyDescent="0.25">
      <c r="A64" s="38" t="s">
        <v>221</v>
      </c>
      <c r="B64" s="38" t="s">
        <v>284</v>
      </c>
      <c r="C64" s="38">
        <v>0</v>
      </c>
      <c r="AI64" s="38">
        <v>0</v>
      </c>
      <c r="AJ64" s="38">
        <v>0</v>
      </c>
      <c r="AK64" s="38">
        <v>0</v>
      </c>
      <c r="AL64" s="38">
        <v>0</v>
      </c>
      <c r="AM64" s="38">
        <v>0</v>
      </c>
      <c r="AN64" s="38">
        <v>0</v>
      </c>
      <c r="AO64" s="38">
        <v>0</v>
      </c>
      <c r="AP64" s="38">
        <v>0</v>
      </c>
      <c r="AQ64" s="38">
        <v>0</v>
      </c>
      <c r="AR64" s="38">
        <v>0</v>
      </c>
      <c r="AS64" s="38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Endergebnis</vt:lpstr>
      <vt:lpstr>DB</vt:lpstr>
      <vt:lpstr>DB</vt:lpstr>
    </vt:vector>
  </TitlesOfParts>
  <Company>SID NLL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Poppitz, Wolfgang - LfULG</dc:creator>
  <cp:lastModifiedBy>Poppitz, Wolfgang - LfULG</cp:lastModifiedBy>
  <cp:lastPrinted>2018-02-12T19:02:05Z</cp:lastPrinted>
  <dcterms:created xsi:type="dcterms:W3CDTF">2015-10-21T14:22:55Z</dcterms:created>
  <dcterms:modified xsi:type="dcterms:W3CDTF">2020-02-18T09:27:19Z</dcterms:modified>
</cp:coreProperties>
</file>