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Abt5\Ref51\Mitarbeiter\Poppitz\BSF-Datenabfrage2015\Bericht\Berechnungen-intern\"/>
    </mc:Choice>
  </mc:AlternateContent>
  <bookViews>
    <workbookView xWindow="30" yWindow="-75" windowWidth="15135" windowHeight="12495" tabRatio="511"/>
  </bookViews>
  <sheets>
    <sheet name="Endergebnis" sheetId="22" r:id="rId1"/>
    <sheet name="DB" sheetId="28" r:id="rId2"/>
  </sheets>
  <definedNames>
    <definedName name="_Toc466302334" localSheetId="0">Endergebnis!#REF!</definedName>
    <definedName name="DB">DB!$A$1:$AS$64</definedName>
  </definedNames>
  <calcPr calcId="162913"/>
</workbook>
</file>

<file path=xl/calcChain.xml><?xml version="1.0" encoding="utf-8"?>
<calcChain xmlns="http://schemas.openxmlformats.org/spreadsheetml/2006/main">
  <c r="AW110" i="22" l="1"/>
  <c r="AV110" i="22"/>
  <c r="AU110" i="22"/>
  <c r="AT110" i="22"/>
  <c r="AS110" i="22"/>
  <c r="AR110" i="22"/>
  <c r="AQ110" i="22"/>
  <c r="AP110" i="22"/>
  <c r="AO110" i="22"/>
  <c r="AN110" i="22"/>
  <c r="AW109" i="22"/>
  <c r="AV109" i="22"/>
  <c r="AU109" i="22"/>
  <c r="AT109" i="22"/>
  <c r="AS109" i="22"/>
  <c r="AR109" i="22"/>
  <c r="AQ109" i="22"/>
  <c r="AP109" i="22"/>
  <c r="AO109" i="22"/>
  <c r="AN109" i="22"/>
  <c r="AW108" i="22"/>
  <c r="AV108" i="22"/>
  <c r="AU108" i="22"/>
  <c r="AT108" i="22"/>
  <c r="AS108" i="22"/>
  <c r="AR108" i="22"/>
  <c r="AQ108" i="22"/>
  <c r="AP108" i="22"/>
  <c r="AO108" i="22"/>
  <c r="AN108" i="22"/>
  <c r="AW107" i="22"/>
  <c r="AV107" i="22"/>
  <c r="AU107" i="22"/>
  <c r="AT107" i="22"/>
  <c r="AS107" i="22"/>
  <c r="AR107" i="22"/>
  <c r="AQ107" i="22"/>
  <c r="AP107" i="22"/>
  <c r="AO107" i="22"/>
  <c r="AN107" i="22"/>
  <c r="AW106" i="22"/>
  <c r="AV106" i="22"/>
  <c r="AU106" i="22"/>
  <c r="AT106" i="22"/>
  <c r="AS106" i="22"/>
  <c r="AR106" i="22"/>
  <c r="AQ106" i="22"/>
  <c r="AP106" i="22"/>
  <c r="AO106" i="22"/>
  <c r="AN106" i="22"/>
  <c r="AW105" i="22"/>
  <c r="AV105" i="22"/>
  <c r="AU105" i="22"/>
  <c r="AT105" i="22"/>
  <c r="AS105" i="22"/>
  <c r="AR105" i="22"/>
  <c r="AQ105" i="22"/>
  <c r="AP105" i="22"/>
  <c r="AO105" i="22"/>
  <c r="AN105" i="22"/>
  <c r="AW104" i="22"/>
  <c r="AV104" i="22"/>
  <c r="AU104" i="22"/>
  <c r="AT104" i="22"/>
  <c r="AS104" i="22"/>
  <c r="AR104" i="22"/>
  <c r="AQ104" i="22"/>
  <c r="AP104" i="22"/>
  <c r="AO104" i="22"/>
  <c r="AN104" i="22"/>
  <c r="AW103" i="22"/>
  <c r="AV103" i="22"/>
  <c r="AU103" i="22"/>
  <c r="AT103" i="22"/>
  <c r="AS103" i="22"/>
  <c r="AR103" i="22"/>
  <c r="AQ103" i="22"/>
  <c r="AP103" i="22"/>
  <c r="AO103" i="22"/>
  <c r="AN103" i="22"/>
  <c r="AW102" i="22"/>
  <c r="AV102" i="22"/>
  <c r="AU102" i="22"/>
  <c r="AT102" i="22"/>
  <c r="AS102" i="22"/>
  <c r="AR102" i="22"/>
  <c r="AQ102" i="22"/>
  <c r="AP102" i="22"/>
  <c r="AO102" i="22"/>
  <c r="AN102" i="22"/>
  <c r="AW101" i="22"/>
  <c r="AV101" i="22"/>
  <c r="AU101" i="22"/>
  <c r="AT101" i="22"/>
  <c r="AS101" i="22"/>
  <c r="AR101" i="22"/>
  <c r="AQ101" i="22"/>
  <c r="AP101" i="22"/>
  <c r="AO101" i="22"/>
  <c r="AN101" i="22"/>
  <c r="AW100" i="22"/>
  <c r="AV100" i="22"/>
  <c r="AU100" i="22"/>
  <c r="AT100" i="22"/>
  <c r="AS100" i="22"/>
  <c r="AR100" i="22"/>
  <c r="AQ100" i="22"/>
  <c r="AP100" i="22"/>
  <c r="AO100" i="22"/>
  <c r="AN100" i="22"/>
  <c r="AW99" i="22"/>
  <c r="AV99" i="22"/>
  <c r="AU99" i="22"/>
  <c r="AT99" i="22"/>
  <c r="AS99" i="22"/>
  <c r="AR99" i="22"/>
  <c r="AQ99" i="22"/>
  <c r="AP99" i="22"/>
  <c r="AO99" i="22"/>
  <c r="AN99" i="22"/>
  <c r="AW98" i="22"/>
  <c r="AV98" i="22"/>
  <c r="AU98" i="22"/>
  <c r="AT98" i="22"/>
  <c r="AS98" i="22"/>
  <c r="AR98" i="22"/>
  <c r="AQ98" i="22"/>
  <c r="AP98" i="22"/>
  <c r="AO98" i="22"/>
  <c r="AN98" i="22"/>
  <c r="AW97" i="22"/>
  <c r="AV97" i="22"/>
  <c r="AU97" i="22"/>
  <c r="AT97" i="22"/>
  <c r="AS97" i="22"/>
  <c r="AR97" i="22"/>
  <c r="AQ97" i="22"/>
  <c r="AP97" i="22"/>
  <c r="AO97" i="22"/>
  <c r="AN97" i="22"/>
  <c r="AW96" i="22"/>
  <c r="AV96" i="22"/>
  <c r="AU96" i="22"/>
  <c r="AT96" i="22"/>
  <c r="AS96" i="22"/>
  <c r="AR96" i="22"/>
  <c r="AQ96" i="22"/>
  <c r="AP96" i="22"/>
  <c r="AO96" i="22"/>
  <c r="AN96" i="22"/>
  <c r="AW91" i="22"/>
  <c r="AV91" i="22"/>
  <c r="AU91" i="22"/>
  <c r="AT91" i="22"/>
  <c r="AS91" i="22"/>
  <c r="AR91" i="22"/>
  <c r="AQ91" i="22"/>
  <c r="AP91" i="22"/>
  <c r="AO91" i="22"/>
  <c r="AN91" i="22"/>
  <c r="AW90" i="22"/>
  <c r="AV90" i="22"/>
  <c r="AU90" i="22"/>
  <c r="AT90" i="22"/>
  <c r="AS90" i="22"/>
  <c r="AR90" i="22"/>
  <c r="AQ90" i="22"/>
  <c r="AP90" i="22"/>
  <c r="AO90" i="22"/>
  <c r="AN90" i="22"/>
  <c r="AW89" i="22"/>
  <c r="AV89" i="22"/>
  <c r="AU89" i="22"/>
  <c r="AT89" i="22"/>
  <c r="AS89" i="22"/>
  <c r="AR89" i="22"/>
  <c r="AQ89" i="22"/>
  <c r="AP89" i="22"/>
  <c r="AO89" i="22"/>
  <c r="AN89" i="22"/>
  <c r="AW88" i="22"/>
  <c r="AV88" i="22"/>
  <c r="AU88" i="22"/>
  <c r="AT88" i="22"/>
  <c r="AS88" i="22"/>
  <c r="AR88" i="22"/>
  <c r="AQ88" i="22"/>
  <c r="AP88" i="22"/>
  <c r="AO88" i="22"/>
  <c r="AN88" i="22"/>
  <c r="AW87" i="22"/>
  <c r="AV87" i="22"/>
  <c r="AU87" i="22"/>
  <c r="AT87" i="22"/>
  <c r="AS87" i="22"/>
  <c r="AR87" i="22"/>
  <c r="AQ87" i="22"/>
  <c r="AP87" i="22"/>
  <c r="AO87" i="22"/>
  <c r="AN87" i="22"/>
  <c r="AW86" i="22"/>
  <c r="AV86" i="22"/>
  <c r="AU86" i="22"/>
  <c r="AT86" i="22"/>
  <c r="AS86" i="22"/>
  <c r="AR86" i="22"/>
  <c r="AQ86" i="22"/>
  <c r="AP86" i="22"/>
  <c r="AO86" i="22"/>
  <c r="AN86" i="22"/>
  <c r="AW85" i="22"/>
  <c r="AV85" i="22"/>
  <c r="AU85" i="22"/>
  <c r="AT85" i="22"/>
  <c r="AS85" i="22"/>
  <c r="AR85" i="22"/>
  <c r="AQ85" i="22"/>
  <c r="AP85" i="22"/>
  <c r="AO85" i="22"/>
  <c r="AN85" i="22"/>
  <c r="AW84" i="22"/>
  <c r="AV84" i="22"/>
  <c r="AU84" i="22"/>
  <c r="AT84" i="22"/>
  <c r="AS84" i="22"/>
  <c r="AR84" i="22"/>
  <c r="AQ84" i="22"/>
  <c r="AP84" i="22"/>
  <c r="AO84" i="22"/>
  <c r="AN84" i="22"/>
  <c r="AW83" i="22"/>
  <c r="AV83" i="22"/>
  <c r="AU83" i="22"/>
  <c r="AT83" i="22"/>
  <c r="AS83" i="22"/>
  <c r="AR83" i="22"/>
  <c r="AQ83" i="22"/>
  <c r="AP83" i="22"/>
  <c r="AO83" i="22"/>
  <c r="AN83" i="22"/>
  <c r="AW82" i="22"/>
  <c r="AV82" i="22"/>
  <c r="AU82" i="22"/>
  <c r="AT82" i="22"/>
  <c r="AS82" i="22"/>
  <c r="AR82" i="22"/>
  <c r="AQ82" i="22"/>
  <c r="AP82" i="22"/>
  <c r="AO82" i="22"/>
  <c r="AN82" i="22"/>
  <c r="AW81" i="22"/>
  <c r="AV81" i="22"/>
  <c r="AU81" i="22"/>
  <c r="AT81" i="22"/>
  <c r="AS81" i="22"/>
  <c r="AR81" i="22"/>
  <c r="AQ81" i="22"/>
  <c r="AP81" i="22"/>
  <c r="AO81" i="22"/>
  <c r="AN81" i="22"/>
  <c r="AW68" i="22"/>
  <c r="AV68" i="22"/>
  <c r="AU68" i="22"/>
  <c r="AT68" i="22"/>
  <c r="AS68" i="22"/>
  <c r="AR68" i="22"/>
  <c r="AQ68" i="22"/>
  <c r="AP68" i="22"/>
  <c r="AO68" i="22"/>
  <c r="AN68" i="22"/>
  <c r="AW67" i="22"/>
  <c r="AV67" i="22"/>
  <c r="AU67" i="22"/>
  <c r="AT67" i="22"/>
  <c r="AS67" i="22"/>
  <c r="AR67" i="22"/>
  <c r="AQ67" i="22"/>
  <c r="AP67" i="22"/>
  <c r="AO67" i="22"/>
  <c r="AN67" i="22"/>
  <c r="AW66" i="22"/>
  <c r="AV66" i="22"/>
  <c r="AU66" i="22"/>
  <c r="AT66" i="22"/>
  <c r="AS66" i="22"/>
  <c r="AR66" i="22"/>
  <c r="AQ66" i="22"/>
  <c r="AP66" i="22"/>
  <c r="AO66" i="22"/>
  <c r="AN66" i="22"/>
  <c r="AW65" i="22"/>
  <c r="AV65" i="22"/>
  <c r="AU65" i="22"/>
  <c r="AT65" i="22"/>
  <c r="AS65" i="22"/>
  <c r="AR65" i="22"/>
  <c r="AQ65" i="22"/>
  <c r="AP65" i="22"/>
  <c r="AO65" i="22"/>
  <c r="AN65" i="22"/>
  <c r="AW64" i="22"/>
  <c r="AV64" i="22"/>
  <c r="AU64" i="22"/>
  <c r="AT64" i="22"/>
  <c r="AS64" i="22"/>
  <c r="AR64" i="22"/>
  <c r="AQ64" i="22"/>
  <c r="AP64" i="22"/>
  <c r="AO64" i="22"/>
  <c r="AN64" i="22"/>
  <c r="AW63" i="22"/>
  <c r="AV63" i="22"/>
  <c r="AU63" i="22"/>
  <c r="AT63" i="22"/>
  <c r="AS63" i="22"/>
  <c r="AR63" i="22"/>
  <c r="AQ63" i="22"/>
  <c r="AP63" i="22"/>
  <c r="AO63" i="22"/>
  <c r="AN63" i="22"/>
  <c r="AW62" i="22"/>
  <c r="AV62" i="22"/>
  <c r="AU62" i="22"/>
  <c r="AT62" i="22"/>
  <c r="AS62" i="22"/>
  <c r="AR62" i="22"/>
  <c r="AQ62" i="22"/>
  <c r="AP62" i="22"/>
  <c r="AO62" i="22"/>
  <c r="AN62" i="22"/>
  <c r="AW59" i="22"/>
  <c r="AV59" i="22"/>
  <c r="AU59" i="22"/>
  <c r="AT59" i="22"/>
  <c r="AS59" i="22"/>
  <c r="AR59" i="22"/>
  <c r="AQ59" i="22"/>
  <c r="AP59" i="22"/>
  <c r="AO59" i="22"/>
  <c r="AN59" i="22"/>
  <c r="AW58" i="22"/>
  <c r="AV58" i="22"/>
  <c r="AU58" i="22"/>
  <c r="AT58" i="22"/>
  <c r="AT60" i="22" s="1"/>
  <c r="AS58" i="22"/>
  <c r="AR58" i="22"/>
  <c r="AQ58" i="22"/>
  <c r="AP58" i="22"/>
  <c r="AP60" i="22" s="1"/>
  <c r="AO58" i="22"/>
  <c r="AN58" i="22"/>
  <c r="AW57" i="22"/>
  <c r="AV57" i="22"/>
  <c r="AV60" i="22" s="1"/>
  <c r="AU57" i="22"/>
  <c r="AT57" i="22"/>
  <c r="AS57" i="22"/>
  <c r="AR57" i="22"/>
  <c r="AR60" i="22" s="1"/>
  <c r="AQ57" i="22"/>
  <c r="AP57" i="22"/>
  <c r="AO57" i="22"/>
  <c r="AN57" i="22"/>
  <c r="AN60" i="22" s="1"/>
  <c r="AW49" i="22"/>
  <c r="AV49" i="22"/>
  <c r="AU49" i="22"/>
  <c r="AT49" i="22"/>
  <c r="AS49" i="22"/>
  <c r="AR49" i="22"/>
  <c r="AQ49" i="22"/>
  <c r="AP49" i="22"/>
  <c r="AO49" i="22"/>
  <c r="AN49" i="22"/>
  <c r="AW48" i="22"/>
  <c r="AV48" i="22"/>
  <c r="AU48" i="22"/>
  <c r="AT48" i="22"/>
  <c r="AS48" i="22"/>
  <c r="AR48" i="22"/>
  <c r="AQ48" i="22"/>
  <c r="AP48" i="22"/>
  <c r="AO48" i="22"/>
  <c r="AN48" i="22"/>
  <c r="AW45" i="22"/>
  <c r="AV45" i="22"/>
  <c r="AU45" i="22"/>
  <c r="AT45" i="22"/>
  <c r="AS45" i="22"/>
  <c r="AR45" i="22"/>
  <c r="AQ45" i="22"/>
  <c r="AP45" i="22"/>
  <c r="AO45" i="22"/>
  <c r="AN45" i="22"/>
  <c r="AW44" i="22"/>
  <c r="AV44" i="22"/>
  <c r="AU44" i="22"/>
  <c r="AT44" i="22"/>
  <c r="AS44" i="22"/>
  <c r="AR44" i="22"/>
  <c r="AQ44" i="22"/>
  <c r="AP44" i="22"/>
  <c r="AO44" i="22"/>
  <c r="AN44" i="22"/>
  <c r="AW43" i="22"/>
  <c r="AV43" i="22"/>
  <c r="AU43" i="22"/>
  <c r="AT43" i="22"/>
  <c r="AS43" i="22"/>
  <c r="AR43" i="22"/>
  <c r="AQ43" i="22"/>
  <c r="AP43" i="22"/>
  <c r="AO43" i="22"/>
  <c r="AN43" i="22"/>
  <c r="AW35" i="22"/>
  <c r="AV35" i="22"/>
  <c r="AU35" i="22"/>
  <c r="AT35" i="22"/>
  <c r="AS35" i="22"/>
  <c r="AR35" i="22"/>
  <c r="AQ35" i="22"/>
  <c r="AP35" i="22"/>
  <c r="AO35" i="22"/>
  <c r="AN35" i="22"/>
  <c r="AW34" i="22"/>
  <c r="AV34" i="22"/>
  <c r="AU34" i="22"/>
  <c r="AT34" i="22"/>
  <c r="AS34" i="22"/>
  <c r="AR34" i="22"/>
  <c r="AQ34" i="22"/>
  <c r="AP34" i="22"/>
  <c r="AO34" i="22"/>
  <c r="AN34" i="22"/>
  <c r="AW33" i="22"/>
  <c r="AV33" i="22"/>
  <c r="AU33" i="22"/>
  <c r="AT33" i="22"/>
  <c r="AS33" i="22"/>
  <c r="AR33" i="22"/>
  <c r="AQ33" i="22"/>
  <c r="AP33" i="22"/>
  <c r="AO33" i="22"/>
  <c r="AN33" i="22"/>
  <c r="AW32" i="22"/>
  <c r="AV32" i="22"/>
  <c r="AU32" i="22"/>
  <c r="AT32" i="22"/>
  <c r="AS32" i="22"/>
  <c r="AR32" i="22"/>
  <c r="AQ32" i="22"/>
  <c r="AP32" i="22"/>
  <c r="AO32" i="22"/>
  <c r="AN32" i="22"/>
  <c r="AW31" i="22"/>
  <c r="AV31" i="22"/>
  <c r="AU31" i="22"/>
  <c r="AT31" i="22"/>
  <c r="AS31" i="22"/>
  <c r="AR31" i="22"/>
  <c r="AQ31" i="22"/>
  <c r="AP31" i="22"/>
  <c r="AO31" i="22"/>
  <c r="AN31" i="22"/>
  <c r="AW30" i="22"/>
  <c r="AV30" i="22"/>
  <c r="AU30" i="22"/>
  <c r="AT30" i="22"/>
  <c r="AS30" i="22"/>
  <c r="AR30" i="22"/>
  <c r="AQ30" i="22"/>
  <c r="AP30" i="22"/>
  <c r="AO30" i="22"/>
  <c r="AN30" i="22"/>
  <c r="AW29" i="22"/>
  <c r="AV29" i="22"/>
  <c r="AU29" i="22"/>
  <c r="AT29" i="22"/>
  <c r="AS29" i="22"/>
  <c r="AR29" i="22"/>
  <c r="AQ29" i="22"/>
  <c r="AP29" i="22"/>
  <c r="AO29" i="22"/>
  <c r="AN29" i="22"/>
  <c r="AW28" i="22"/>
  <c r="AV28" i="22"/>
  <c r="AU28" i="22"/>
  <c r="AT28" i="22"/>
  <c r="AS28" i="22"/>
  <c r="AR28" i="22"/>
  <c r="AQ28" i="22"/>
  <c r="AP28" i="22"/>
  <c r="AO28" i="22"/>
  <c r="AN28" i="22"/>
  <c r="AW27" i="22"/>
  <c r="AV27" i="22"/>
  <c r="AU27" i="22"/>
  <c r="AT27" i="22"/>
  <c r="AS27" i="22"/>
  <c r="AR27" i="22"/>
  <c r="AQ27" i="22"/>
  <c r="AP27" i="22"/>
  <c r="AO27" i="22"/>
  <c r="AN27" i="22"/>
  <c r="AW24" i="22"/>
  <c r="AV24" i="22"/>
  <c r="AU24" i="22"/>
  <c r="AT24" i="22"/>
  <c r="AS24" i="22"/>
  <c r="AR24" i="22"/>
  <c r="AQ24" i="22"/>
  <c r="AP24" i="22"/>
  <c r="AO24" i="22"/>
  <c r="AN24" i="22"/>
  <c r="AW23" i="22"/>
  <c r="AV23" i="22"/>
  <c r="AU23" i="22"/>
  <c r="AT23" i="22"/>
  <c r="AS23" i="22"/>
  <c r="AR23" i="22"/>
  <c r="AQ23" i="22"/>
  <c r="AP23" i="22"/>
  <c r="AO23" i="22"/>
  <c r="AN23" i="22"/>
  <c r="AW22" i="22"/>
  <c r="AV22" i="22"/>
  <c r="AU22" i="22"/>
  <c r="AT22" i="22"/>
  <c r="AS22" i="22"/>
  <c r="AR22" i="22"/>
  <c r="AQ22" i="22"/>
  <c r="AP22" i="22"/>
  <c r="AO22" i="22"/>
  <c r="AN22" i="22"/>
  <c r="AW21" i="22"/>
  <c r="AV21" i="22"/>
  <c r="AU21" i="22"/>
  <c r="AT21" i="22"/>
  <c r="AS21" i="22"/>
  <c r="AR21" i="22"/>
  <c r="AQ21" i="22"/>
  <c r="AP21" i="22"/>
  <c r="AO21" i="22"/>
  <c r="AN21" i="22"/>
  <c r="AW20" i="22"/>
  <c r="AV20" i="22"/>
  <c r="AU20" i="22"/>
  <c r="AT20" i="22"/>
  <c r="AS20" i="22"/>
  <c r="AR20" i="22"/>
  <c r="AQ20" i="22"/>
  <c r="AP20" i="22"/>
  <c r="AO20" i="22"/>
  <c r="AN20" i="22"/>
  <c r="AW19" i="22"/>
  <c r="AV19" i="22"/>
  <c r="AU19" i="22"/>
  <c r="AT19" i="22"/>
  <c r="AS19" i="22"/>
  <c r="AR19" i="22"/>
  <c r="AQ19" i="22"/>
  <c r="AP19" i="22"/>
  <c r="AO19" i="22"/>
  <c r="AN19" i="22"/>
  <c r="AW18" i="22"/>
  <c r="AV18" i="22"/>
  <c r="AU18" i="22"/>
  <c r="AT18" i="22"/>
  <c r="AS18" i="22"/>
  <c r="AR18" i="22"/>
  <c r="AQ18" i="22"/>
  <c r="AP18" i="22"/>
  <c r="AO18" i="22"/>
  <c r="AN18" i="22"/>
  <c r="AW17" i="22"/>
  <c r="AV17" i="22"/>
  <c r="AU17" i="22"/>
  <c r="AT17" i="22"/>
  <c r="AS17" i="22"/>
  <c r="AR17" i="22"/>
  <c r="AQ17" i="22"/>
  <c r="AP17" i="22"/>
  <c r="AO17" i="22"/>
  <c r="AN17" i="22"/>
  <c r="AW16" i="22"/>
  <c r="AV16" i="22"/>
  <c r="AU16" i="22"/>
  <c r="AT16" i="22"/>
  <c r="AS16" i="22"/>
  <c r="AR16" i="22"/>
  <c r="AQ16" i="22"/>
  <c r="AP16" i="22"/>
  <c r="AO16" i="22"/>
  <c r="AN16" i="22"/>
  <c r="AW15" i="22"/>
  <c r="AV15" i="22"/>
  <c r="AU15" i="22"/>
  <c r="AT15" i="22"/>
  <c r="AS15" i="22"/>
  <c r="AR15" i="22"/>
  <c r="AQ15" i="22"/>
  <c r="AP15" i="22"/>
  <c r="AO15" i="22"/>
  <c r="AN15" i="22"/>
  <c r="AW14" i="22"/>
  <c r="AV14" i="22"/>
  <c r="AU14" i="22"/>
  <c r="AT14" i="22"/>
  <c r="AS14" i="22"/>
  <c r="AR14" i="22"/>
  <c r="AQ14" i="22"/>
  <c r="AP14" i="22"/>
  <c r="AO14" i="22"/>
  <c r="AN14" i="22"/>
  <c r="AW13" i="22"/>
  <c r="AV13" i="22"/>
  <c r="AU13" i="22"/>
  <c r="AT13" i="22"/>
  <c r="AS13" i="22"/>
  <c r="AR13" i="22"/>
  <c r="AQ13" i="22"/>
  <c r="AP13" i="22"/>
  <c r="AO13" i="22"/>
  <c r="AN13" i="22"/>
  <c r="AK110" i="22"/>
  <c r="AK109" i="22"/>
  <c r="AK108" i="22"/>
  <c r="AK107" i="22"/>
  <c r="AK106" i="22"/>
  <c r="AK105" i="22"/>
  <c r="AK104" i="22"/>
  <c r="AK103" i="22"/>
  <c r="AK102" i="22"/>
  <c r="AK101" i="22"/>
  <c r="AK100" i="22"/>
  <c r="AK99" i="22"/>
  <c r="AK98" i="22"/>
  <c r="AK97" i="22"/>
  <c r="AK96" i="22"/>
  <c r="AM97" i="22"/>
  <c r="AM98" i="22"/>
  <c r="AM99" i="22"/>
  <c r="AM100" i="22"/>
  <c r="AM101" i="22"/>
  <c r="AM102" i="22"/>
  <c r="AM103" i="22"/>
  <c r="AM104" i="22"/>
  <c r="AM105" i="22"/>
  <c r="AM106" i="22"/>
  <c r="AM107" i="22"/>
  <c r="AM108" i="22"/>
  <c r="AM109" i="22"/>
  <c r="AM110" i="22"/>
  <c r="AM96" i="22"/>
  <c r="AK91" i="22"/>
  <c r="AK90" i="22"/>
  <c r="AK89" i="22"/>
  <c r="AK88" i="22"/>
  <c r="AK87" i="22"/>
  <c r="AK86" i="22"/>
  <c r="AK85" i="22"/>
  <c r="AK84" i="22"/>
  <c r="AK83" i="22"/>
  <c r="AK82" i="22"/>
  <c r="AK81" i="22"/>
  <c r="AM82" i="22"/>
  <c r="AM83" i="22"/>
  <c r="AM84" i="22"/>
  <c r="AM85" i="22"/>
  <c r="AM86" i="22"/>
  <c r="AM87" i="22"/>
  <c r="AM88" i="22"/>
  <c r="AM89" i="22"/>
  <c r="AM90" i="22"/>
  <c r="AM91" i="22"/>
  <c r="AM81" i="22"/>
  <c r="AK68" i="22"/>
  <c r="AK67" i="22"/>
  <c r="AK66" i="22"/>
  <c r="AK65" i="22"/>
  <c r="AK64" i="22"/>
  <c r="AK63" i="22"/>
  <c r="AK62" i="22"/>
  <c r="AM63" i="22"/>
  <c r="AM64" i="22"/>
  <c r="AM65" i="22"/>
  <c r="AM66" i="22"/>
  <c r="AM67" i="22"/>
  <c r="AM68" i="22"/>
  <c r="AM62" i="22"/>
  <c r="AK59" i="22"/>
  <c r="AK58" i="22"/>
  <c r="AK57" i="22"/>
  <c r="AM58" i="22"/>
  <c r="AM59" i="22"/>
  <c r="AM57" i="22"/>
  <c r="AK49" i="22"/>
  <c r="AK48" i="22"/>
  <c r="AM49" i="22"/>
  <c r="AM48" i="22"/>
  <c r="AK45" i="22"/>
  <c r="AK44" i="22"/>
  <c r="AK43" i="22"/>
  <c r="AM44" i="22"/>
  <c r="AM45" i="22"/>
  <c r="AM43" i="22"/>
  <c r="AK35" i="22"/>
  <c r="AK34" i="22"/>
  <c r="AK33" i="22"/>
  <c r="AK32" i="22"/>
  <c r="AK31" i="22"/>
  <c r="AK30" i="22"/>
  <c r="AK29" i="22"/>
  <c r="AK28" i="22"/>
  <c r="AK27" i="22"/>
  <c r="AM28" i="22"/>
  <c r="AM29" i="22"/>
  <c r="AM30" i="22"/>
  <c r="AM31" i="22"/>
  <c r="AM32" i="22"/>
  <c r="AM33" i="22"/>
  <c r="AM34" i="22"/>
  <c r="AM35" i="22"/>
  <c r="AM27" i="22"/>
  <c r="AK24" i="22"/>
  <c r="AK23" i="22"/>
  <c r="AK22" i="22"/>
  <c r="AK21" i="22"/>
  <c r="AK20" i="22"/>
  <c r="AK19" i="22"/>
  <c r="AK18" i="22"/>
  <c r="AK17" i="22"/>
  <c r="AK16" i="22"/>
  <c r="AK15" i="22"/>
  <c r="AK14" i="22"/>
  <c r="AK13" i="22"/>
  <c r="AM14" i="22"/>
  <c r="AM15" i="22"/>
  <c r="AM16" i="22"/>
  <c r="AM17" i="22"/>
  <c r="AM18" i="22"/>
  <c r="AM19" i="22"/>
  <c r="AM20" i="22"/>
  <c r="AM21" i="22"/>
  <c r="AM22" i="22"/>
  <c r="AM23" i="22"/>
  <c r="AM24" i="22"/>
  <c r="AM13" i="22"/>
  <c r="AX110" i="22"/>
  <c r="AX109" i="22"/>
  <c r="AX108" i="22"/>
  <c r="AX107" i="22"/>
  <c r="AX106" i="22"/>
  <c r="AX105" i="22"/>
  <c r="AX104" i="22"/>
  <c r="AX103" i="22"/>
  <c r="AX102" i="22"/>
  <c r="AX101" i="22"/>
  <c r="AX100" i="22"/>
  <c r="AX99" i="22"/>
  <c r="AX98" i="22"/>
  <c r="AX97" i="22"/>
  <c r="AX96" i="22"/>
  <c r="AL110" i="22"/>
  <c r="AL109" i="22"/>
  <c r="AL108" i="22"/>
  <c r="AL107" i="22"/>
  <c r="AL106" i="22"/>
  <c r="AL105" i="22"/>
  <c r="AL104" i="22"/>
  <c r="AL103" i="22"/>
  <c r="AL102" i="22"/>
  <c r="AL101" i="22"/>
  <c r="AL100" i="22"/>
  <c r="AL99" i="22"/>
  <c r="AL98" i="22"/>
  <c r="AL97" i="22"/>
  <c r="AL96" i="22"/>
  <c r="AX91" i="22"/>
  <c r="AX90" i="22"/>
  <c r="AX89" i="22"/>
  <c r="AX88" i="22"/>
  <c r="AX87" i="22"/>
  <c r="AX86" i="22"/>
  <c r="AX85" i="22"/>
  <c r="AX84" i="22"/>
  <c r="AX83" i="22"/>
  <c r="AX82" i="22"/>
  <c r="AX81" i="22"/>
  <c r="AL91" i="22"/>
  <c r="AL90" i="22"/>
  <c r="AL89" i="22"/>
  <c r="AL88" i="22"/>
  <c r="AL87" i="22"/>
  <c r="AL86" i="22"/>
  <c r="AL85" i="22"/>
  <c r="AL84" i="22"/>
  <c r="AL83" i="22"/>
  <c r="AL82" i="22"/>
  <c r="AL81" i="22"/>
  <c r="AX68" i="22"/>
  <c r="AX67" i="22"/>
  <c r="AX66" i="22"/>
  <c r="AX65" i="22"/>
  <c r="AX64" i="22"/>
  <c r="AX63" i="22"/>
  <c r="AX62" i="22"/>
  <c r="AL68" i="22"/>
  <c r="AL67" i="22"/>
  <c r="AL66" i="22"/>
  <c r="AL65" i="22"/>
  <c r="AL64" i="22"/>
  <c r="AL63" i="22"/>
  <c r="AL62" i="22"/>
  <c r="AX59" i="22"/>
  <c r="AX58" i="22"/>
  <c r="AX57" i="22"/>
  <c r="AL59" i="22"/>
  <c r="AL58" i="22"/>
  <c r="AL57" i="22"/>
  <c r="AX49" i="22"/>
  <c r="AX48" i="22"/>
  <c r="AL49" i="22"/>
  <c r="AL48" i="22"/>
  <c r="AX45" i="22"/>
  <c r="AX44" i="22"/>
  <c r="AX43" i="22"/>
  <c r="AL45" i="22"/>
  <c r="AL44" i="22"/>
  <c r="AL43" i="22"/>
  <c r="AX35" i="22"/>
  <c r="AX34" i="22"/>
  <c r="AX33" i="22"/>
  <c r="AX32" i="22"/>
  <c r="AX31" i="22"/>
  <c r="AX30" i="22"/>
  <c r="AX29" i="22"/>
  <c r="AX28" i="22"/>
  <c r="AX27" i="22"/>
  <c r="AL35" i="22"/>
  <c r="AL34" i="22"/>
  <c r="AL33" i="22"/>
  <c r="AL32" i="22"/>
  <c r="AL31" i="22"/>
  <c r="AL30" i="22"/>
  <c r="AL29" i="22"/>
  <c r="AL28" i="22"/>
  <c r="AL27" i="22"/>
  <c r="AX24" i="22"/>
  <c r="AX23" i="22"/>
  <c r="AX22" i="22"/>
  <c r="AX21" i="22"/>
  <c r="AX20" i="22"/>
  <c r="AX19" i="22"/>
  <c r="AX18" i="22"/>
  <c r="AX17" i="22"/>
  <c r="AX16" i="22"/>
  <c r="AX15" i="22"/>
  <c r="AX14" i="22"/>
  <c r="AX13" i="22"/>
  <c r="AL24" i="22"/>
  <c r="AL23" i="22"/>
  <c r="AL22" i="22"/>
  <c r="AL21" i="22"/>
  <c r="AL20" i="22"/>
  <c r="AL19" i="22"/>
  <c r="AL18" i="22"/>
  <c r="AL17" i="22"/>
  <c r="AL16" i="22"/>
  <c r="AL15" i="22"/>
  <c r="AL14" i="22"/>
  <c r="AL13" i="22"/>
  <c r="AA96" i="22"/>
  <c r="AB96" i="22"/>
  <c r="AC96" i="22"/>
  <c r="AD96" i="22"/>
  <c r="AE96" i="22"/>
  <c r="AF96" i="22"/>
  <c r="AG96" i="22"/>
  <c r="AH96" i="22"/>
  <c r="AI96" i="22"/>
  <c r="AJ96" i="22"/>
  <c r="AA97" i="22"/>
  <c r="AB97" i="22"/>
  <c r="AC97" i="22"/>
  <c r="AD97" i="22"/>
  <c r="AE97" i="22"/>
  <c r="AF97" i="22"/>
  <c r="AG97" i="22"/>
  <c r="AH97" i="22"/>
  <c r="AI97" i="22"/>
  <c r="AJ97" i="22"/>
  <c r="AA98" i="22"/>
  <c r="AB98" i="22"/>
  <c r="AC98" i="22"/>
  <c r="AD98" i="22"/>
  <c r="AE98" i="22"/>
  <c r="AF98" i="22"/>
  <c r="AG98" i="22"/>
  <c r="AH98" i="22"/>
  <c r="AI98" i="22"/>
  <c r="AJ98" i="22"/>
  <c r="AA99" i="22"/>
  <c r="AB99" i="22"/>
  <c r="AC99" i="22"/>
  <c r="AD99" i="22"/>
  <c r="AE99" i="22"/>
  <c r="AF99" i="22"/>
  <c r="AG99" i="22"/>
  <c r="AH99" i="22"/>
  <c r="AI99" i="22"/>
  <c r="AJ99" i="22"/>
  <c r="AA100" i="22"/>
  <c r="AB100" i="22"/>
  <c r="AC100" i="22"/>
  <c r="AD100" i="22"/>
  <c r="AE100" i="22"/>
  <c r="AF100" i="22"/>
  <c r="AG100" i="22"/>
  <c r="AH100" i="22"/>
  <c r="AI100" i="22"/>
  <c r="AJ100" i="22"/>
  <c r="AA101" i="22"/>
  <c r="AB101" i="22"/>
  <c r="AC101" i="22"/>
  <c r="AD101" i="22"/>
  <c r="AE101" i="22"/>
  <c r="AF101" i="22"/>
  <c r="AG101" i="22"/>
  <c r="AH101" i="22"/>
  <c r="AI101" i="22"/>
  <c r="AJ101" i="22"/>
  <c r="AA102" i="22"/>
  <c r="AB102" i="22"/>
  <c r="AC102" i="22"/>
  <c r="AD102" i="22"/>
  <c r="AE102" i="22"/>
  <c r="AF102" i="22"/>
  <c r="AG102" i="22"/>
  <c r="AH102" i="22"/>
  <c r="AI102" i="22"/>
  <c r="AJ102" i="22"/>
  <c r="AA103" i="22"/>
  <c r="AB103" i="22"/>
  <c r="AC103" i="22"/>
  <c r="AD103" i="22"/>
  <c r="AE103" i="22"/>
  <c r="AF103" i="22"/>
  <c r="AG103" i="22"/>
  <c r="AH103" i="22"/>
  <c r="AI103" i="22"/>
  <c r="AJ103" i="22"/>
  <c r="AA104" i="22"/>
  <c r="AB104" i="22"/>
  <c r="AC104" i="22"/>
  <c r="AD104" i="22"/>
  <c r="AE104" i="22"/>
  <c r="AF104" i="22"/>
  <c r="AG104" i="22"/>
  <c r="AH104" i="22"/>
  <c r="AI104" i="22"/>
  <c r="AJ104" i="22"/>
  <c r="AA105" i="22"/>
  <c r="AB105" i="22"/>
  <c r="AC105" i="22"/>
  <c r="AD105" i="22"/>
  <c r="AE105" i="22"/>
  <c r="AF105" i="22"/>
  <c r="AG105" i="22"/>
  <c r="AH105" i="22"/>
  <c r="AI105" i="22"/>
  <c r="AJ105" i="22"/>
  <c r="AA106" i="22"/>
  <c r="AB106" i="22"/>
  <c r="AC106" i="22"/>
  <c r="AD106" i="22"/>
  <c r="AE106" i="22"/>
  <c r="AF106" i="22"/>
  <c r="AG106" i="22"/>
  <c r="AH106" i="22"/>
  <c r="AI106" i="22"/>
  <c r="AJ106" i="22"/>
  <c r="AA107" i="22"/>
  <c r="AB107" i="22"/>
  <c r="AC107" i="22"/>
  <c r="AD107" i="22"/>
  <c r="AE107" i="22"/>
  <c r="AF107" i="22"/>
  <c r="AG107" i="22"/>
  <c r="AH107" i="22"/>
  <c r="AI107" i="22"/>
  <c r="AJ107" i="22"/>
  <c r="AA108" i="22"/>
  <c r="AB108" i="22"/>
  <c r="AC108" i="22"/>
  <c r="AD108" i="22"/>
  <c r="AE108" i="22"/>
  <c r="AF108" i="22"/>
  <c r="AG108" i="22"/>
  <c r="AH108" i="22"/>
  <c r="AI108" i="22"/>
  <c r="AJ108" i="22"/>
  <c r="AA109" i="22"/>
  <c r="AB109" i="22"/>
  <c r="AC109" i="22"/>
  <c r="AD109" i="22"/>
  <c r="AE109" i="22"/>
  <c r="AF109" i="22"/>
  <c r="AG109" i="22"/>
  <c r="AH109" i="22"/>
  <c r="AI109" i="22"/>
  <c r="AJ109" i="22"/>
  <c r="AA110" i="22"/>
  <c r="AB110" i="22"/>
  <c r="AC110" i="22"/>
  <c r="AD110" i="22"/>
  <c r="AE110" i="22"/>
  <c r="AF110" i="22"/>
  <c r="AG110" i="22"/>
  <c r="AH110" i="22"/>
  <c r="AI110" i="22"/>
  <c r="AJ110" i="22"/>
  <c r="AA81" i="22"/>
  <c r="AB81" i="22"/>
  <c r="AC81" i="22"/>
  <c r="AD81" i="22"/>
  <c r="AE81" i="22"/>
  <c r="AF81" i="22"/>
  <c r="AG81" i="22"/>
  <c r="AH81" i="22"/>
  <c r="AI81" i="22"/>
  <c r="AJ81" i="22"/>
  <c r="AA82" i="22"/>
  <c r="AB82" i="22"/>
  <c r="AC82" i="22"/>
  <c r="AD82" i="22"/>
  <c r="AE82" i="22"/>
  <c r="AF82" i="22"/>
  <c r="AG82" i="22"/>
  <c r="AH82" i="22"/>
  <c r="AI82" i="22"/>
  <c r="AJ82" i="22"/>
  <c r="AA83" i="22"/>
  <c r="AB83" i="22"/>
  <c r="AC83" i="22"/>
  <c r="AD83" i="22"/>
  <c r="AE83" i="22"/>
  <c r="AF83" i="22"/>
  <c r="AG83" i="22"/>
  <c r="AH83" i="22"/>
  <c r="AI83" i="22"/>
  <c r="AJ83" i="22"/>
  <c r="AA84" i="22"/>
  <c r="AB84" i="22"/>
  <c r="AC84" i="22"/>
  <c r="AD84" i="22"/>
  <c r="AE84" i="22"/>
  <c r="AF84" i="22"/>
  <c r="AG84" i="22"/>
  <c r="AH84" i="22"/>
  <c r="AI84" i="22"/>
  <c r="AJ84" i="22"/>
  <c r="AA85" i="22"/>
  <c r="AB85" i="22"/>
  <c r="AC85" i="22"/>
  <c r="AD85" i="22"/>
  <c r="AE85" i="22"/>
  <c r="AF85" i="22"/>
  <c r="AG85" i="22"/>
  <c r="AH85" i="22"/>
  <c r="AI85" i="22"/>
  <c r="AJ85" i="22"/>
  <c r="AA86" i="22"/>
  <c r="AB86" i="22"/>
  <c r="AC86" i="22"/>
  <c r="AD86" i="22"/>
  <c r="AE86" i="22"/>
  <c r="AF86" i="22"/>
  <c r="AG86" i="22"/>
  <c r="AH86" i="22"/>
  <c r="AI86" i="22"/>
  <c r="AJ86" i="22"/>
  <c r="AA87" i="22"/>
  <c r="AB87" i="22"/>
  <c r="AC87" i="22"/>
  <c r="AD87" i="22"/>
  <c r="AE87" i="22"/>
  <c r="AF87" i="22"/>
  <c r="AG87" i="22"/>
  <c r="AH87" i="22"/>
  <c r="AI87" i="22"/>
  <c r="AJ87" i="22"/>
  <c r="AA88" i="22"/>
  <c r="AB88" i="22"/>
  <c r="AC88" i="22"/>
  <c r="AD88" i="22"/>
  <c r="AE88" i="22"/>
  <c r="AF88" i="22"/>
  <c r="AG88" i="22"/>
  <c r="AH88" i="22"/>
  <c r="AI88" i="22"/>
  <c r="AJ88" i="22"/>
  <c r="AA89" i="22"/>
  <c r="AB89" i="22"/>
  <c r="AC89" i="22"/>
  <c r="AD89" i="22"/>
  <c r="AE89" i="22"/>
  <c r="AF89" i="22"/>
  <c r="AG89" i="22"/>
  <c r="AH89" i="22"/>
  <c r="AI89" i="22"/>
  <c r="AJ89" i="22"/>
  <c r="AA90" i="22"/>
  <c r="AB90" i="22"/>
  <c r="AC90" i="22"/>
  <c r="AD90" i="22"/>
  <c r="AE90" i="22"/>
  <c r="AF90" i="22"/>
  <c r="AG90" i="22"/>
  <c r="AH90" i="22"/>
  <c r="AI90" i="22"/>
  <c r="AJ90" i="22"/>
  <c r="AA91" i="22"/>
  <c r="AB91" i="22"/>
  <c r="AC91" i="22"/>
  <c r="AD91" i="22"/>
  <c r="AE91" i="22"/>
  <c r="AF91" i="22"/>
  <c r="AG91" i="22"/>
  <c r="AH91" i="22"/>
  <c r="AI91" i="22"/>
  <c r="AJ91" i="22"/>
  <c r="AA62" i="22"/>
  <c r="AB62" i="22"/>
  <c r="AC62" i="22"/>
  <c r="AD62" i="22"/>
  <c r="AE62" i="22"/>
  <c r="AF62" i="22"/>
  <c r="AG62" i="22"/>
  <c r="AH62" i="22"/>
  <c r="AI62" i="22"/>
  <c r="AJ62" i="22"/>
  <c r="AA63" i="22"/>
  <c r="AB63" i="22"/>
  <c r="AC63" i="22"/>
  <c r="AD63" i="22"/>
  <c r="AE63" i="22"/>
  <c r="AF63" i="22"/>
  <c r="AG63" i="22"/>
  <c r="AH63" i="22"/>
  <c r="AI63" i="22"/>
  <c r="AJ63" i="22"/>
  <c r="AA64" i="22"/>
  <c r="AB64" i="22"/>
  <c r="AC64" i="22"/>
  <c r="AD64" i="22"/>
  <c r="AE64" i="22"/>
  <c r="AF64" i="22"/>
  <c r="AG64" i="22"/>
  <c r="AH64" i="22"/>
  <c r="AI64" i="22"/>
  <c r="AJ64" i="22"/>
  <c r="AA65" i="22"/>
  <c r="AB65" i="22"/>
  <c r="AC65" i="22"/>
  <c r="AD65" i="22"/>
  <c r="AE65" i="22"/>
  <c r="AF65" i="22"/>
  <c r="AG65" i="22"/>
  <c r="AH65" i="22"/>
  <c r="AI65" i="22"/>
  <c r="AJ65" i="22"/>
  <c r="AA66" i="22"/>
  <c r="AB66" i="22"/>
  <c r="AC66" i="22"/>
  <c r="AD66" i="22"/>
  <c r="AE66" i="22"/>
  <c r="AF66" i="22"/>
  <c r="AG66" i="22"/>
  <c r="AH66" i="22"/>
  <c r="AI66" i="22"/>
  <c r="AJ66" i="22"/>
  <c r="AA67" i="22"/>
  <c r="AB67" i="22"/>
  <c r="AC67" i="22"/>
  <c r="AD67" i="22"/>
  <c r="AE67" i="22"/>
  <c r="AF67" i="22"/>
  <c r="AG67" i="22"/>
  <c r="AH67" i="22"/>
  <c r="AI67" i="22"/>
  <c r="AJ67" i="22"/>
  <c r="AA68" i="22"/>
  <c r="AB68" i="22"/>
  <c r="AC68" i="22"/>
  <c r="AD68" i="22"/>
  <c r="AE68" i="22"/>
  <c r="AF68" i="22"/>
  <c r="AG68" i="22"/>
  <c r="AH68" i="22"/>
  <c r="AI68" i="22"/>
  <c r="AJ68" i="22"/>
  <c r="AA57" i="22"/>
  <c r="AB57" i="22"/>
  <c r="AC57" i="22"/>
  <c r="AD57" i="22"/>
  <c r="AE57" i="22"/>
  <c r="AF57" i="22"/>
  <c r="AG57" i="22"/>
  <c r="AH57" i="22"/>
  <c r="AI57" i="22"/>
  <c r="AJ57" i="22"/>
  <c r="AA58" i="22"/>
  <c r="AB58" i="22"/>
  <c r="AC58" i="22"/>
  <c r="AD58" i="22"/>
  <c r="AE58" i="22"/>
  <c r="AF58" i="22"/>
  <c r="AG58" i="22"/>
  <c r="AH58" i="22"/>
  <c r="AI58" i="22"/>
  <c r="AJ58" i="22"/>
  <c r="AA59" i="22"/>
  <c r="AB59" i="22"/>
  <c r="AC59" i="22"/>
  <c r="AD59" i="22"/>
  <c r="AE59" i="22"/>
  <c r="AF59" i="22"/>
  <c r="AG59" i="22"/>
  <c r="AH59" i="22"/>
  <c r="AI59" i="22"/>
  <c r="AJ59" i="22"/>
  <c r="AA48" i="22"/>
  <c r="AB48" i="22"/>
  <c r="AC48" i="22"/>
  <c r="AD48" i="22"/>
  <c r="AE48" i="22"/>
  <c r="AF48" i="22"/>
  <c r="AG48" i="22"/>
  <c r="AH48" i="22"/>
  <c r="AI48" i="22"/>
  <c r="AJ48" i="22"/>
  <c r="AA49" i="22"/>
  <c r="AB49" i="22"/>
  <c r="AC49" i="22"/>
  <c r="AD49" i="22"/>
  <c r="AE49" i="22"/>
  <c r="AF49" i="22"/>
  <c r="AG49" i="22"/>
  <c r="AH49" i="22"/>
  <c r="AI49" i="22"/>
  <c r="AJ49" i="22"/>
  <c r="AA43" i="22"/>
  <c r="AB43" i="22"/>
  <c r="AC43" i="22"/>
  <c r="AD43" i="22"/>
  <c r="AE43" i="22"/>
  <c r="AF43" i="22"/>
  <c r="AG43" i="22"/>
  <c r="AH43" i="22"/>
  <c r="AI43" i="22"/>
  <c r="AJ43" i="22"/>
  <c r="AA44" i="22"/>
  <c r="AB44" i="22"/>
  <c r="AC44" i="22"/>
  <c r="AD44" i="22"/>
  <c r="AE44" i="22"/>
  <c r="AF44" i="22"/>
  <c r="AG44" i="22"/>
  <c r="AH44" i="22"/>
  <c r="AI44" i="22"/>
  <c r="AJ44" i="22"/>
  <c r="AA45" i="22"/>
  <c r="AB45" i="22"/>
  <c r="AC45" i="22"/>
  <c r="AD45" i="22"/>
  <c r="AE45" i="22"/>
  <c r="AF45" i="22"/>
  <c r="AG45" i="22"/>
  <c r="AH45" i="22"/>
  <c r="AI45" i="22"/>
  <c r="AJ45" i="22"/>
  <c r="AA27" i="22"/>
  <c r="AB27" i="22"/>
  <c r="AC27" i="22"/>
  <c r="AD27" i="22"/>
  <c r="AE27" i="22"/>
  <c r="AF27" i="22"/>
  <c r="AG27" i="22"/>
  <c r="AH27" i="22"/>
  <c r="AI27" i="22"/>
  <c r="AJ27" i="22"/>
  <c r="AA28" i="22"/>
  <c r="AB28" i="22"/>
  <c r="AC28" i="22"/>
  <c r="AD28" i="22"/>
  <c r="AE28" i="22"/>
  <c r="AF28" i="22"/>
  <c r="AG28" i="22"/>
  <c r="AH28" i="22"/>
  <c r="AI28" i="22"/>
  <c r="AJ28" i="22"/>
  <c r="AA29" i="22"/>
  <c r="AB29" i="22"/>
  <c r="AC29" i="22"/>
  <c r="AD29" i="22"/>
  <c r="AE29" i="22"/>
  <c r="AF29" i="22"/>
  <c r="AG29" i="22"/>
  <c r="AH29" i="22"/>
  <c r="AI29" i="22"/>
  <c r="AJ29" i="22"/>
  <c r="AA30" i="22"/>
  <c r="AB30" i="22"/>
  <c r="AC30" i="22"/>
  <c r="AD30" i="22"/>
  <c r="AE30" i="22"/>
  <c r="AF30" i="22"/>
  <c r="AG30" i="22"/>
  <c r="AH30" i="22"/>
  <c r="AI30" i="22"/>
  <c r="AJ30" i="22"/>
  <c r="AA31" i="22"/>
  <c r="AB31" i="22"/>
  <c r="AC31" i="22"/>
  <c r="AD31" i="22"/>
  <c r="AE31" i="22"/>
  <c r="AF31" i="22"/>
  <c r="AG31" i="22"/>
  <c r="AH31" i="22"/>
  <c r="AI31" i="22"/>
  <c r="AJ31" i="22"/>
  <c r="AA32" i="22"/>
  <c r="AB32" i="22"/>
  <c r="AC32" i="22"/>
  <c r="AD32" i="22"/>
  <c r="AE32" i="22"/>
  <c r="AF32" i="22"/>
  <c r="AG32" i="22"/>
  <c r="AH32" i="22"/>
  <c r="AI32" i="22"/>
  <c r="AJ32" i="22"/>
  <c r="AA33" i="22"/>
  <c r="AB33" i="22"/>
  <c r="AC33" i="22"/>
  <c r="AD33" i="22"/>
  <c r="AE33" i="22"/>
  <c r="AF33" i="22"/>
  <c r="AG33" i="22"/>
  <c r="AH33" i="22"/>
  <c r="AI33" i="22"/>
  <c r="AJ33" i="22"/>
  <c r="AA34" i="22"/>
  <c r="AB34" i="22"/>
  <c r="AC34" i="22"/>
  <c r="AD34" i="22"/>
  <c r="AE34" i="22"/>
  <c r="AF34" i="22"/>
  <c r="AG34" i="22"/>
  <c r="AH34" i="22"/>
  <c r="AI34" i="22"/>
  <c r="AJ34" i="22"/>
  <c r="AA35" i="22"/>
  <c r="AB35" i="22"/>
  <c r="AC35" i="22"/>
  <c r="AD35" i="22"/>
  <c r="AE35" i="22"/>
  <c r="AF35" i="22"/>
  <c r="AG35" i="22"/>
  <c r="AH35" i="22"/>
  <c r="AI35" i="22"/>
  <c r="AJ35" i="22"/>
  <c r="AB13" i="22"/>
  <c r="AC13" i="22"/>
  <c r="AD13" i="22"/>
  <c r="AE13" i="22"/>
  <c r="AF13" i="22"/>
  <c r="AG13" i="22"/>
  <c r="AH13" i="22"/>
  <c r="AI13" i="22"/>
  <c r="AJ13" i="22"/>
  <c r="AB14" i="22"/>
  <c r="AC14" i="22"/>
  <c r="AD14" i="22"/>
  <c r="AE14" i="22"/>
  <c r="AF14" i="22"/>
  <c r="AG14" i="22"/>
  <c r="AH14" i="22"/>
  <c r="AI14" i="22"/>
  <c r="AJ14" i="22"/>
  <c r="AB15" i="22"/>
  <c r="AC15" i="22"/>
  <c r="AD15" i="22"/>
  <c r="AE15" i="22"/>
  <c r="AF15" i="22"/>
  <c r="AG15" i="22"/>
  <c r="AH15" i="22"/>
  <c r="AI15" i="22"/>
  <c r="AJ15" i="22"/>
  <c r="AB16" i="22"/>
  <c r="AC16" i="22"/>
  <c r="AD16" i="22"/>
  <c r="AE16" i="22"/>
  <c r="AF16" i="22"/>
  <c r="AG16" i="22"/>
  <c r="AH16" i="22"/>
  <c r="AI16" i="22"/>
  <c r="AJ16" i="22"/>
  <c r="AB17" i="22"/>
  <c r="AC17" i="22"/>
  <c r="AD17" i="22"/>
  <c r="AE17" i="22"/>
  <c r="AF17" i="22"/>
  <c r="AG17" i="22"/>
  <c r="AH17" i="22"/>
  <c r="AI17" i="22"/>
  <c r="AJ17" i="22"/>
  <c r="AB18" i="22"/>
  <c r="AC18" i="22"/>
  <c r="AD18" i="22"/>
  <c r="AE18" i="22"/>
  <c r="AF18" i="22"/>
  <c r="AG18" i="22"/>
  <c r="AH18" i="22"/>
  <c r="AI18" i="22"/>
  <c r="AJ18" i="22"/>
  <c r="AB19" i="22"/>
  <c r="AC19" i="22"/>
  <c r="AD19" i="22"/>
  <c r="AE19" i="22"/>
  <c r="AF19" i="22"/>
  <c r="AG19" i="22"/>
  <c r="AH19" i="22"/>
  <c r="AI19" i="22"/>
  <c r="AJ19" i="22"/>
  <c r="AB20" i="22"/>
  <c r="AC20" i="22"/>
  <c r="AD20" i="22"/>
  <c r="AE20" i="22"/>
  <c r="AF20" i="22"/>
  <c r="AG20" i="22"/>
  <c r="AH20" i="22"/>
  <c r="AI20" i="22"/>
  <c r="AJ20" i="22"/>
  <c r="AB21" i="22"/>
  <c r="AC21" i="22"/>
  <c r="AD21" i="22"/>
  <c r="AE21" i="22"/>
  <c r="AF21" i="22"/>
  <c r="AG21" i="22"/>
  <c r="AH21" i="22"/>
  <c r="AI21" i="22"/>
  <c r="AJ21" i="22"/>
  <c r="AB22" i="22"/>
  <c r="AC22" i="22"/>
  <c r="AD22" i="22"/>
  <c r="AE22" i="22"/>
  <c r="AF22" i="22"/>
  <c r="AG22" i="22"/>
  <c r="AH22" i="22"/>
  <c r="AI22" i="22"/>
  <c r="AJ22" i="22"/>
  <c r="AB23" i="22"/>
  <c r="AC23" i="22"/>
  <c r="AD23" i="22"/>
  <c r="AE23" i="22"/>
  <c r="AF23" i="22"/>
  <c r="AG23" i="22"/>
  <c r="AH23" i="22"/>
  <c r="AI23" i="22"/>
  <c r="AJ23" i="22"/>
  <c r="AB24" i="22"/>
  <c r="AC24" i="22"/>
  <c r="AD24" i="22"/>
  <c r="AE24" i="22"/>
  <c r="AF24" i="22"/>
  <c r="AG24" i="22"/>
  <c r="AH24" i="22"/>
  <c r="AI24" i="22"/>
  <c r="AJ24" i="22"/>
  <c r="AA13" i="22"/>
  <c r="AA14" i="22"/>
  <c r="AA15" i="22"/>
  <c r="AA16" i="22"/>
  <c r="AA17" i="22"/>
  <c r="AA18" i="22"/>
  <c r="AA19" i="22"/>
  <c r="AA20" i="22"/>
  <c r="AA21" i="22"/>
  <c r="AA22" i="22"/>
  <c r="AA23" i="22"/>
  <c r="AA24" i="22"/>
  <c r="Z97" i="22"/>
  <c r="Z98" i="22"/>
  <c r="Z99" i="22"/>
  <c r="Z100" i="22"/>
  <c r="Z101" i="22"/>
  <c r="Z102" i="22"/>
  <c r="Z103" i="22"/>
  <c r="Z104" i="22"/>
  <c r="Z105" i="22"/>
  <c r="Z106" i="22"/>
  <c r="Z107" i="22"/>
  <c r="Z108" i="22"/>
  <c r="Z109" i="22"/>
  <c r="Z110" i="22"/>
  <c r="Z96" i="22"/>
  <c r="Z82" i="22"/>
  <c r="Z83" i="22"/>
  <c r="Z84" i="22"/>
  <c r="Z85" i="22"/>
  <c r="Z86" i="22"/>
  <c r="Z87" i="22"/>
  <c r="Z88" i="22"/>
  <c r="Z89" i="22"/>
  <c r="Z90" i="22"/>
  <c r="Z91" i="22"/>
  <c r="Z81" i="22"/>
  <c r="Z63" i="22"/>
  <c r="Z64" i="22"/>
  <c r="Z65" i="22"/>
  <c r="Z66" i="22"/>
  <c r="Z67" i="22"/>
  <c r="Z68" i="22"/>
  <c r="Z62" i="22"/>
  <c r="Z58" i="22"/>
  <c r="Z59" i="22"/>
  <c r="Z57" i="22"/>
  <c r="Z49" i="22"/>
  <c r="Z48" i="22"/>
  <c r="Z44" i="22"/>
  <c r="Z45" i="22"/>
  <c r="Z43" i="22"/>
  <c r="Z28" i="22"/>
  <c r="Z29" i="22"/>
  <c r="Z30" i="22"/>
  <c r="Z31" i="22"/>
  <c r="Z32" i="22"/>
  <c r="Z33" i="22"/>
  <c r="Z34" i="22"/>
  <c r="Z35" i="22"/>
  <c r="Z27" i="22"/>
  <c r="Z14" i="22"/>
  <c r="Z15" i="22"/>
  <c r="Z16" i="22"/>
  <c r="Z17" i="22"/>
  <c r="Z18" i="22"/>
  <c r="Z19" i="22"/>
  <c r="Z20" i="22"/>
  <c r="Z21" i="22"/>
  <c r="Z22" i="22"/>
  <c r="Z23" i="22"/>
  <c r="Z24" i="22"/>
  <c r="Z13" i="22"/>
  <c r="AO60" i="22" l="1"/>
  <c r="AS60" i="22"/>
  <c r="AW60" i="22"/>
  <c r="AQ60" i="22"/>
  <c r="AU60" i="22"/>
  <c r="AR50" i="22"/>
  <c r="AS46" i="22"/>
  <c r="AV50" i="22"/>
  <c r="AO46" i="22"/>
  <c r="AQ50" i="22"/>
  <c r="AP50" i="22"/>
  <c r="V98" i="22"/>
  <c r="Y98" i="22" s="1"/>
  <c r="V99" i="22"/>
  <c r="Y99" i="22" s="1"/>
  <c r="V100" i="22"/>
  <c r="Y100" i="22" s="1"/>
  <c r="V101" i="22"/>
  <c r="Y101" i="22" s="1"/>
  <c r="V102" i="22"/>
  <c r="Y102" i="22" s="1"/>
  <c r="V103" i="22"/>
  <c r="Y103" i="22" s="1"/>
  <c r="V104" i="22"/>
  <c r="Y104" i="22" s="1"/>
  <c r="V105" i="22"/>
  <c r="Y105" i="22" s="1"/>
  <c r="V106" i="22"/>
  <c r="Y106" i="22" s="1"/>
  <c r="V107" i="22"/>
  <c r="Y107" i="22" s="1"/>
  <c r="V108" i="22"/>
  <c r="Y108" i="22" s="1"/>
  <c r="V109" i="22"/>
  <c r="Y109" i="22" s="1"/>
  <c r="V110" i="22"/>
  <c r="Y110" i="22" s="1"/>
  <c r="V97" i="22"/>
  <c r="Y97" i="22" s="1"/>
  <c r="Y111" i="22" s="1"/>
  <c r="V96" i="22"/>
  <c r="Y96" i="22" s="1"/>
  <c r="V84" i="22"/>
  <c r="Y84" i="22" s="1"/>
  <c r="V85" i="22"/>
  <c r="Y85" i="22" s="1"/>
  <c r="V86" i="22"/>
  <c r="Y86" i="22" s="1"/>
  <c r="V87" i="22"/>
  <c r="Y87" i="22" s="1"/>
  <c r="V88" i="22"/>
  <c r="Y88" i="22" s="1"/>
  <c r="V89" i="22"/>
  <c r="Y89" i="22" s="1"/>
  <c r="V90" i="22"/>
  <c r="Y90" i="22" s="1"/>
  <c r="V91" i="22"/>
  <c r="Y91" i="22" s="1"/>
  <c r="V82" i="22"/>
  <c r="Y82" i="22" s="1"/>
  <c r="V83" i="22"/>
  <c r="Y83" i="22" s="1"/>
  <c r="V81" i="22"/>
  <c r="Y81" i="22" s="1"/>
  <c r="Y92" i="22" s="1"/>
  <c r="V63" i="22"/>
  <c r="Y63" i="22" s="1"/>
  <c r="V64" i="22"/>
  <c r="Y64" i="22" s="1"/>
  <c r="V65" i="22"/>
  <c r="Y65" i="22" s="1"/>
  <c r="V66" i="22"/>
  <c r="Y66" i="22" s="1"/>
  <c r="V67" i="22"/>
  <c r="Y67" i="22" s="1"/>
  <c r="V68" i="22"/>
  <c r="Y68" i="22" s="1"/>
  <c r="V62" i="22"/>
  <c r="Y62" i="22" s="1"/>
  <c r="V59" i="22"/>
  <c r="Y59" i="22" s="1"/>
  <c r="V58" i="22"/>
  <c r="Y58" i="22" s="1"/>
  <c r="V57" i="22"/>
  <c r="Y57" i="22" s="1"/>
  <c r="V49" i="22"/>
  <c r="Y49" i="22" s="1"/>
  <c r="V48" i="22"/>
  <c r="Y48" i="22" s="1"/>
  <c r="Y50" i="22" s="1"/>
  <c r="V44" i="22"/>
  <c r="Y44" i="22" s="1"/>
  <c r="V45" i="22"/>
  <c r="Y45" i="22" s="1"/>
  <c r="V43" i="22"/>
  <c r="Y43" i="22" s="1"/>
  <c r="V28" i="22"/>
  <c r="Y28" i="22" s="1"/>
  <c r="V29" i="22"/>
  <c r="Y29" i="22" s="1"/>
  <c r="V30" i="22"/>
  <c r="Y30" i="22" s="1"/>
  <c r="V31" i="22"/>
  <c r="Y31" i="22" s="1"/>
  <c r="V32" i="22"/>
  <c r="Y32" i="22" s="1"/>
  <c r="V33" i="22"/>
  <c r="Y33" i="22" s="1"/>
  <c r="V34" i="22"/>
  <c r="Y34" i="22" s="1"/>
  <c r="V35" i="22"/>
  <c r="Y35" i="22" s="1"/>
  <c r="V27" i="22"/>
  <c r="Y27" i="22" s="1"/>
  <c r="Y36" i="22" s="1"/>
  <c r="V14" i="22"/>
  <c r="Y14" i="22" s="1"/>
  <c r="V15" i="22"/>
  <c r="Y15" i="22" s="1"/>
  <c r="V16" i="22"/>
  <c r="Y16" i="22" s="1"/>
  <c r="V17" i="22"/>
  <c r="Y17" i="22" s="1"/>
  <c r="V18" i="22"/>
  <c r="Y18" i="22" s="1"/>
  <c r="V19" i="22"/>
  <c r="Y19" i="22" s="1"/>
  <c r="V20" i="22"/>
  <c r="Y20" i="22" s="1"/>
  <c r="V21" i="22"/>
  <c r="Y21" i="22" s="1"/>
  <c r="V22" i="22"/>
  <c r="Y22" i="22" s="1"/>
  <c r="V23" i="22"/>
  <c r="Y23" i="22" s="1"/>
  <c r="V24" i="22"/>
  <c r="Y24" i="22" s="1"/>
  <c r="V13" i="22"/>
  <c r="Y13" i="22" s="1"/>
  <c r="Y25" i="22" s="1"/>
  <c r="Y69" i="22" l="1"/>
  <c r="Y46" i="22"/>
  <c r="Y52" i="22" s="1"/>
  <c r="Y60" i="22"/>
  <c r="Y71" i="22" s="1"/>
  <c r="Y38" i="22"/>
  <c r="AK46" i="22"/>
  <c r="AU46" i="22"/>
  <c r="AU69" i="22"/>
  <c r="AU111" i="22"/>
  <c r="AM60" i="22"/>
  <c r="AM111" i="22"/>
  <c r="AK69" i="22"/>
  <c r="AP25" i="22"/>
  <c r="AP36" i="22"/>
  <c r="AP92" i="22"/>
  <c r="AT25" i="22"/>
  <c r="AT36" i="22"/>
  <c r="AT50" i="22"/>
  <c r="AQ25" i="22"/>
  <c r="AO69" i="22"/>
  <c r="AV25" i="22"/>
  <c r="AS69" i="22"/>
  <c r="AR25" i="22"/>
  <c r="AR36" i="22"/>
  <c r="AR92" i="22"/>
  <c r="AM50" i="22"/>
  <c r="AM92" i="22"/>
  <c r="AT92" i="22"/>
  <c r="AK25" i="22"/>
  <c r="AK36" i="22"/>
  <c r="AK50" i="22"/>
  <c r="AK92" i="22"/>
  <c r="AP46" i="22"/>
  <c r="AP52" i="22" s="1"/>
  <c r="AP69" i="22"/>
  <c r="AW25" i="22"/>
  <c r="AW36" i="22"/>
  <c r="AW50" i="22"/>
  <c r="AW92" i="22"/>
  <c r="AT46" i="22"/>
  <c r="AT69" i="22"/>
  <c r="AT111" i="22"/>
  <c r="AO25" i="22"/>
  <c r="AO36" i="22"/>
  <c r="AO50" i="22"/>
  <c r="AO52" i="22" s="1"/>
  <c r="AO92" i="22"/>
  <c r="AS25" i="22"/>
  <c r="AS36" i="22"/>
  <c r="AS50" i="22"/>
  <c r="AS52" i="22" s="1"/>
  <c r="AS92" i="22"/>
  <c r="AR46" i="22"/>
  <c r="AR52" i="22" s="1"/>
  <c r="AR69" i="22"/>
  <c r="AN25" i="22"/>
  <c r="AN36" i="22"/>
  <c r="AN50" i="22"/>
  <c r="AN92" i="22"/>
  <c r="AM46" i="22"/>
  <c r="AM52" i="22" s="1"/>
  <c r="AM69" i="22"/>
  <c r="V111" i="22"/>
  <c r="AP111" i="22"/>
  <c r="AW46" i="22"/>
  <c r="AW69" i="22"/>
  <c r="AQ111" i="22"/>
  <c r="AV111" i="22"/>
  <c r="AR111" i="22"/>
  <c r="AN46" i="22"/>
  <c r="AN69" i="22"/>
  <c r="AM25" i="22"/>
  <c r="AM36" i="22"/>
  <c r="AK60" i="22"/>
  <c r="AK111" i="22"/>
  <c r="AW111" i="22"/>
  <c r="AU25" i="22"/>
  <c r="AU36" i="22"/>
  <c r="AU50" i="22"/>
  <c r="AU52" i="22" s="1"/>
  <c r="AU92" i="22"/>
  <c r="AQ36" i="22"/>
  <c r="AQ46" i="22"/>
  <c r="AQ52" i="22" s="1"/>
  <c r="AQ69" i="22"/>
  <c r="AQ92" i="22"/>
  <c r="AO111" i="22"/>
  <c r="AV36" i="22"/>
  <c r="AV46" i="22"/>
  <c r="AV52" i="22" s="1"/>
  <c r="AV69" i="22"/>
  <c r="AV92" i="22"/>
  <c r="AS111" i="22"/>
  <c r="AN111" i="22"/>
  <c r="A110" i="22"/>
  <c r="A96" i="22"/>
  <c r="A97" i="22"/>
  <c r="A98" i="22"/>
  <c r="A99" i="22"/>
  <c r="A100" i="22"/>
  <c r="A101" i="22"/>
  <c r="A102" i="22"/>
  <c r="A103" i="22"/>
  <c r="A104" i="22"/>
  <c r="A105" i="22"/>
  <c r="A106" i="22"/>
  <c r="A107" i="22"/>
  <c r="A108" i="22"/>
  <c r="A109" i="22"/>
  <c r="A82" i="22"/>
  <c r="A83" i="22"/>
  <c r="A84" i="22"/>
  <c r="A85" i="22"/>
  <c r="A86" i="22"/>
  <c r="A87" i="22"/>
  <c r="A88" i="22"/>
  <c r="A89" i="22"/>
  <c r="A90" i="22"/>
  <c r="A91" i="22"/>
  <c r="A63" i="22"/>
  <c r="A64" i="22"/>
  <c r="A65" i="22"/>
  <c r="A66" i="22"/>
  <c r="A67" i="22"/>
  <c r="A68" i="22"/>
  <c r="A81" i="22"/>
  <c r="A58" i="22"/>
  <c r="A59" i="22"/>
  <c r="A62" i="22"/>
  <c r="A49" i="22"/>
  <c r="A57" i="22"/>
  <c r="A44" i="22"/>
  <c r="A45" i="22"/>
  <c r="A48" i="22"/>
  <c r="A43" i="22"/>
  <c r="A14" i="22"/>
  <c r="A15" i="22"/>
  <c r="A16" i="22"/>
  <c r="A17" i="22"/>
  <c r="A18" i="22"/>
  <c r="A19" i="22"/>
  <c r="A20" i="22"/>
  <c r="A21" i="22"/>
  <c r="A22" i="22"/>
  <c r="A23" i="22"/>
  <c r="A24" i="22"/>
  <c r="A27" i="22"/>
  <c r="A28" i="22"/>
  <c r="A29" i="22"/>
  <c r="A30" i="22"/>
  <c r="A31" i="22"/>
  <c r="A32" i="22"/>
  <c r="A33" i="22"/>
  <c r="A34" i="22"/>
  <c r="A35" i="22"/>
  <c r="A13" i="22"/>
  <c r="Y74" i="22" l="1"/>
  <c r="AR38" i="22"/>
  <c r="Y77" i="22"/>
  <c r="Y114" i="22" s="1"/>
  <c r="Y119" i="22" s="1"/>
  <c r="AP71" i="22"/>
  <c r="AP74" i="22" s="1"/>
  <c r="AM71" i="22"/>
  <c r="AM74" i="22" s="1"/>
  <c r="AK52" i="22"/>
  <c r="AT38" i="22"/>
  <c r="AO71" i="22"/>
  <c r="AO74" i="22" s="1"/>
  <c r="AN52" i="22"/>
  <c r="AK71" i="22"/>
  <c r="AK74" i="22" s="1"/>
  <c r="AV38" i="22"/>
  <c r="AU71" i="22"/>
  <c r="AU74" i="22" s="1"/>
  <c r="AW52" i="22"/>
  <c r="AT52" i="22"/>
  <c r="AP38" i="22"/>
  <c r="AQ38" i="22"/>
  <c r="AU38" i="22"/>
  <c r="AK38" i="22"/>
  <c r="AS71" i="22"/>
  <c r="AS74" i="22" s="1"/>
  <c r="AW71" i="22"/>
  <c r="AT71" i="22"/>
  <c r="AV71" i="22"/>
  <c r="AV74" i="22" s="1"/>
  <c r="AS38" i="22"/>
  <c r="AN71" i="22"/>
  <c r="AM38" i="22"/>
  <c r="AN38" i="22"/>
  <c r="AQ71" i="22"/>
  <c r="AQ74" i="22" s="1"/>
  <c r="AR71" i="22"/>
  <c r="AR74" i="22" s="1"/>
  <c r="AO38" i="22"/>
  <c r="AW38" i="22"/>
  <c r="U110" i="22"/>
  <c r="T110" i="22"/>
  <c r="S110" i="22"/>
  <c r="Q110" i="22"/>
  <c r="P110" i="22"/>
  <c r="O110" i="22"/>
  <c r="N110" i="22"/>
  <c r="M110" i="22"/>
  <c r="L110" i="22"/>
  <c r="K110" i="22"/>
  <c r="J110" i="22"/>
  <c r="I110" i="22"/>
  <c r="H110" i="22"/>
  <c r="B110" i="22"/>
  <c r="U109" i="22"/>
  <c r="T109" i="22"/>
  <c r="S109" i="22"/>
  <c r="Q109" i="22"/>
  <c r="P109" i="22"/>
  <c r="O109" i="22"/>
  <c r="N109" i="22"/>
  <c r="M109" i="22"/>
  <c r="L109" i="22"/>
  <c r="K109" i="22"/>
  <c r="J109" i="22"/>
  <c r="I109" i="22"/>
  <c r="H109" i="22"/>
  <c r="B109" i="22"/>
  <c r="U108" i="22"/>
  <c r="T108" i="22"/>
  <c r="S108" i="22"/>
  <c r="Q108" i="22"/>
  <c r="P108" i="22"/>
  <c r="O108" i="22"/>
  <c r="N108" i="22"/>
  <c r="M108" i="22"/>
  <c r="L108" i="22"/>
  <c r="K108" i="22"/>
  <c r="J108" i="22"/>
  <c r="I108" i="22"/>
  <c r="H108" i="22"/>
  <c r="B108" i="22"/>
  <c r="U107" i="22"/>
  <c r="T107" i="22"/>
  <c r="S107" i="22"/>
  <c r="Q107" i="22"/>
  <c r="P107" i="22"/>
  <c r="O107" i="22"/>
  <c r="N107" i="22"/>
  <c r="M107" i="22"/>
  <c r="L107" i="22"/>
  <c r="K107" i="22"/>
  <c r="J107" i="22"/>
  <c r="I107" i="22"/>
  <c r="H107" i="22"/>
  <c r="B107" i="22"/>
  <c r="U106" i="22"/>
  <c r="T106" i="22"/>
  <c r="S106" i="22"/>
  <c r="Q106" i="22"/>
  <c r="P106" i="22"/>
  <c r="O106" i="22"/>
  <c r="N106" i="22"/>
  <c r="M106" i="22"/>
  <c r="L106" i="22"/>
  <c r="K106" i="22"/>
  <c r="J106" i="22"/>
  <c r="I106" i="22"/>
  <c r="H106" i="22"/>
  <c r="B106" i="22"/>
  <c r="U105" i="22"/>
  <c r="T105" i="22"/>
  <c r="S105" i="22"/>
  <c r="Q105" i="22"/>
  <c r="P105" i="22"/>
  <c r="O105" i="22"/>
  <c r="N105" i="22"/>
  <c r="M105" i="22"/>
  <c r="L105" i="22"/>
  <c r="K105" i="22"/>
  <c r="J105" i="22"/>
  <c r="I105" i="22"/>
  <c r="H105" i="22"/>
  <c r="B105" i="22"/>
  <c r="U104" i="22"/>
  <c r="T104" i="22"/>
  <c r="S104" i="22"/>
  <c r="Q104" i="22"/>
  <c r="P104" i="22"/>
  <c r="O104" i="22"/>
  <c r="N104" i="22"/>
  <c r="M104" i="22"/>
  <c r="L104" i="22"/>
  <c r="K104" i="22"/>
  <c r="J104" i="22"/>
  <c r="I104" i="22"/>
  <c r="H104" i="22"/>
  <c r="B104" i="22"/>
  <c r="U103" i="22"/>
  <c r="T103" i="22"/>
  <c r="S103" i="22"/>
  <c r="Q103" i="22"/>
  <c r="P103" i="22"/>
  <c r="O103" i="22"/>
  <c r="N103" i="22"/>
  <c r="M103" i="22"/>
  <c r="L103" i="22"/>
  <c r="K103" i="22"/>
  <c r="J103" i="22"/>
  <c r="I103" i="22"/>
  <c r="H103" i="22"/>
  <c r="B103" i="22"/>
  <c r="U102" i="22"/>
  <c r="T102" i="22"/>
  <c r="S102" i="22"/>
  <c r="Q102" i="22"/>
  <c r="P102" i="22"/>
  <c r="O102" i="22"/>
  <c r="N102" i="22"/>
  <c r="M102" i="22"/>
  <c r="L102" i="22"/>
  <c r="K102" i="22"/>
  <c r="J102" i="22"/>
  <c r="I102" i="22"/>
  <c r="H102" i="22"/>
  <c r="B102" i="22"/>
  <c r="U101" i="22"/>
  <c r="T101" i="22"/>
  <c r="S101" i="22"/>
  <c r="Q101" i="22"/>
  <c r="P101" i="22"/>
  <c r="O101" i="22"/>
  <c r="N101" i="22"/>
  <c r="M101" i="22"/>
  <c r="L101" i="22"/>
  <c r="K101" i="22"/>
  <c r="J101" i="22"/>
  <c r="I101" i="22"/>
  <c r="H101" i="22"/>
  <c r="B101" i="22"/>
  <c r="U100" i="22"/>
  <c r="T100" i="22"/>
  <c r="S100" i="22"/>
  <c r="Q100" i="22"/>
  <c r="P100" i="22"/>
  <c r="O100" i="22"/>
  <c r="N100" i="22"/>
  <c r="M100" i="22"/>
  <c r="L100" i="22"/>
  <c r="K100" i="22"/>
  <c r="J100" i="22"/>
  <c r="I100" i="22"/>
  <c r="H100" i="22"/>
  <c r="B100" i="22"/>
  <c r="U99" i="22"/>
  <c r="T99" i="22"/>
  <c r="S99" i="22"/>
  <c r="Q99" i="22"/>
  <c r="P99" i="22"/>
  <c r="O99" i="22"/>
  <c r="N99" i="22"/>
  <c r="M99" i="22"/>
  <c r="L99" i="22"/>
  <c r="K99" i="22"/>
  <c r="J99" i="22"/>
  <c r="I99" i="22"/>
  <c r="H99" i="22"/>
  <c r="B99" i="22"/>
  <c r="U98" i="22"/>
  <c r="T98" i="22"/>
  <c r="S98" i="22"/>
  <c r="Q98" i="22"/>
  <c r="P98" i="22"/>
  <c r="O98" i="22"/>
  <c r="N98" i="22"/>
  <c r="M98" i="22"/>
  <c r="L98" i="22"/>
  <c r="K98" i="22"/>
  <c r="J98" i="22"/>
  <c r="I98" i="22"/>
  <c r="H98" i="22"/>
  <c r="B98" i="22"/>
  <c r="U97" i="22"/>
  <c r="T97" i="22"/>
  <c r="S97" i="22"/>
  <c r="Q97" i="22"/>
  <c r="P97" i="22"/>
  <c r="O97" i="22"/>
  <c r="N97" i="22"/>
  <c r="M97" i="22"/>
  <c r="L97" i="22"/>
  <c r="K97" i="22"/>
  <c r="J97" i="22"/>
  <c r="I97" i="22"/>
  <c r="H97" i="22"/>
  <c r="B97" i="22"/>
  <c r="U96" i="22"/>
  <c r="T96" i="22"/>
  <c r="S96" i="22"/>
  <c r="Q96" i="22"/>
  <c r="P96" i="22"/>
  <c r="O96" i="22"/>
  <c r="N96" i="22"/>
  <c r="M96" i="22"/>
  <c r="L96" i="22"/>
  <c r="K96" i="22"/>
  <c r="J96" i="22"/>
  <c r="I96" i="22"/>
  <c r="H96" i="22"/>
  <c r="B96" i="22"/>
  <c r="U91" i="22"/>
  <c r="T91" i="22"/>
  <c r="S91" i="22"/>
  <c r="Q91" i="22"/>
  <c r="P91" i="22"/>
  <c r="O91" i="22"/>
  <c r="N91" i="22"/>
  <c r="M91" i="22"/>
  <c r="L91" i="22"/>
  <c r="K91" i="22"/>
  <c r="J91" i="22"/>
  <c r="I91" i="22"/>
  <c r="H91" i="22"/>
  <c r="B91" i="22"/>
  <c r="U90" i="22"/>
  <c r="T90" i="22"/>
  <c r="S90" i="22"/>
  <c r="Q90" i="22"/>
  <c r="P90" i="22"/>
  <c r="O90" i="22"/>
  <c r="N90" i="22"/>
  <c r="M90" i="22"/>
  <c r="L90" i="22"/>
  <c r="K90" i="22"/>
  <c r="J90" i="22"/>
  <c r="I90" i="22"/>
  <c r="H90" i="22"/>
  <c r="B90" i="22"/>
  <c r="U89" i="22"/>
  <c r="T89" i="22"/>
  <c r="S89" i="22"/>
  <c r="Q89" i="22"/>
  <c r="P89" i="22"/>
  <c r="O89" i="22"/>
  <c r="N89" i="22"/>
  <c r="M89" i="22"/>
  <c r="L89" i="22"/>
  <c r="K89" i="22"/>
  <c r="J89" i="22"/>
  <c r="I89" i="22"/>
  <c r="H89" i="22"/>
  <c r="B89" i="22"/>
  <c r="U88" i="22"/>
  <c r="T88" i="22"/>
  <c r="S88" i="22"/>
  <c r="Q88" i="22"/>
  <c r="P88" i="22"/>
  <c r="O88" i="22"/>
  <c r="N88" i="22"/>
  <c r="M88" i="22"/>
  <c r="L88" i="22"/>
  <c r="K88" i="22"/>
  <c r="J88" i="22"/>
  <c r="I88" i="22"/>
  <c r="H88" i="22"/>
  <c r="B88" i="22"/>
  <c r="U87" i="22"/>
  <c r="T87" i="22"/>
  <c r="S87" i="22"/>
  <c r="Q87" i="22"/>
  <c r="P87" i="22"/>
  <c r="O87" i="22"/>
  <c r="N87" i="22"/>
  <c r="M87" i="22"/>
  <c r="L87" i="22"/>
  <c r="K87" i="22"/>
  <c r="J87" i="22"/>
  <c r="I87" i="22"/>
  <c r="H87" i="22"/>
  <c r="B87" i="22"/>
  <c r="U86" i="22"/>
  <c r="T86" i="22"/>
  <c r="S86" i="22"/>
  <c r="Q86" i="22"/>
  <c r="P86" i="22"/>
  <c r="O86" i="22"/>
  <c r="N86" i="22"/>
  <c r="M86" i="22"/>
  <c r="L86" i="22"/>
  <c r="K86" i="22"/>
  <c r="J86" i="22"/>
  <c r="I86" i="22"/>
  <c r="H86" i="22"/>
  <c r="B86" i="22"/>
  <c r="U85" i="22"/>
  <c r="T85" i="22"/>
  <c r="S85" i="22"/>
  <c r="Q85" i="22"/>
  <c r="P85" i="22"/>
  <c r="O85" i="22"/>
  <c r="N85" i="22"/>
  <c r="M85" i="22"/>
  <c r="L85" i="22"/>
  <c r="K85" i="22"/>
  <c r="J85" i="22"/>
  <c r="I85" i="22"/>
  <c r="H85" i="22"/>
  <c r="B85" i="22"/>
  <c r="U84" i="22"/>
  <c r="T84" i="22"/>
  <c r="S84" i="22"/>
  <c r="Q84" i="22"/>
  <c r="P84" i="22"/>
  <c r="O84" i="22"/>
  <c r="N84" i="22"/>
  <c r="M84" i="22"/>
  <c r="L84" i="22"/>
  <c r="K84" i="22"/>
  <c r="J84" i="22"/>
  <c r="I84" i="22"/>
  <c r="H84" i="22"/>
  <c r="B84" i="22"/>
  <c r="U83" i="22"/>
  <c r="T83" i="22"/>
  <c r="S83" i="22"/>
  <c r="Q83" i="22"/>
  <c r="P83" i="22"/>
  <c r="O83" i="22"/>
  <c r="N83" i="22"/>
  <c r="M83" i="22"/>
  <c r="L83" i="22"/>
  <c r="K83" i="22"/>
  <c r="J83" i="22"/>
  <c r="I83" i="22"/>
  <c r="H83" i="22"/>
  <c r="B83" i="22"/>
  <c r="U82" i="22"/>
  <c r="T82" i="22"/>
  <c r="S82" i="22"/>
  <c r="Q82" i="22"/>
  <c r="P82" i="22"/>
  <c r="O82" i="22"/>
  <c r="N82" i="22"/>
  <c r="M82" i="22"/>
  <c r="L82" i="22"/>
  <c r="K82" i="22"/>
  <c r="J82" i="22"/>
  <c r="I82" i="22"/>
  <c r="H82" i="22"/>
  <c r="B82" i="22"/>
  <c r="U81" i="22"/>
  <c r="T81" i="22"/>
  <c r="S81" i="22"/>
  <c r="Q81" i="22"/>
  <c r="P81" i="22"/>
  <c r="O81" i="22"/>
  <c r="N81" i="22"/>
  <c r="M81" i="22"/>
  <c r="L81" i="22"/>
  <c r="K81" i="22"/>
  <c r="J81" i="22"/>
  <c r="I81" i="22"/>
  <c r="H81" i="22"/>
  <c r="B81" i="22"/>
  <c r="U68" i="22"/>
  <c r="T68" i="22"/>
  <c r="S68" i="22"/>
  <c r="Q68" i="22"/>
  <c r="P68" i="22"/>
  <c r="O68" i="22"/>
  <c r="N68" i="22"/>
  <c r="M68" i="22"/>
  <c r="L68" i="22"/>
  <c r="K68" i="22"/>
  <c r="J68" i="22"/>
  <c r="I68" i="22"/>
  <c r="H68" i="22"/>
  <c r="B68" i="22"/>
  <c r="U67" i="22"/>
  <c r="T67" i="22"/>
  <c r="S67" i="22"/>
  <c r="Q67" i="22"/>
  <c r="P67" i="22"/>
  <c r="O67" i="22"/>
  <c r="N67" i="22"/>
  <c r="M67" i="22"/>
  <c r="L67" i="22"/>
  <c r="K67" i="22"/>
  <c r="J67" i="22"/>
  <c r="I67" i="22"/>
  <c r="H67" i="22"/>
  <c r="B67" i="22"/>
  <c r="U66" i="22"/>
  <c r="T66" i="22"/>
  <c r="S66" i="22"/>
  <c r="Q66" i="22"/>
  <c r="P66" i="22"/>
  <c r="O66" i="22"/>
  <c r="N66" i="22"/>
  <c r="M66" i="22"/>
  <c r="L66" i="22"/>
  <c r="K66" i="22"/>
  <c r="J66" i="22"/>
  <c r="I66" i="22"/>
  <c r="H66" i="22"/>
  <c r="B66" i="22"/>
  <c r="U65" i="22"/>
  <c r="T65" i="22"/>
  <c r="S65" i="22"/>
  <c r="Q65" i="22"/>
  <c r="P65" i="22"/>
  <c r="O65" i="22"/>
  <c r="N65" i="22"/>
  <c r="M65" i="22"/>
  <c r="L65" i="22"/>
  <c r="K65" i="22"/>
  <c r="J65" i="22"/>
  <c r="I65" i="22"/>
  <c r="H65" i="22"/>
  <c r="B65" i="22"/>
  <c r="U64" i="22"/>
  <c r="T64" i="22"/>
  <c r="S64" i="22"/>
  <c r="Q64" i="22"/>
  <c r="P64" i="22"/>
  <c r="O64" i="22"/>
  <c r="N64" i="22"/>
  <c r="M64" i="22"/>
  <c r="L64" i="22"/>
  <c r="K64" i="22"/>
  <c r="J64" i="22"/>
  <c r="I64" i="22"/>
  <c r="H64" i="22"/>
  <c r="B64" i="22"/>
  <c r="U63" i="22"/>
  <c r="T63" i="22"/>
  <c r="S63" i="22"/>
  <c r="Q63" i="22"/>
  <c r="P63" i="22"/>
  <c r="O63" i="22"/>
  <c r="N63" i="22"/>
  <c r="M63" i="22"/>
  <c r="L63" i="22"/>
  <c r="K63" i="22"/>
  <c r="J63" i="22"/>
  <c r="I63" i="22"/>
  <c r="H63" i="22"/>
  <c r="B63" i="22"/>
  <c r="U62" i="22"/>
  <c r="T62" i="22"/>
  <c r="S62" i="22"/>
  <c r="Q62" i="22"/>
  <c r="P62" i="22"/>
  <c r="O62" i="22"/>
  <c r="N62" i="22"/>
  <c r="M62" i="22"/>
  <c r="L62" i="22"/>
  <c r="K62" i="22"/>
  <c r="J62" i="22"/>
  <c r="I62" i="22"/>
  <c r="H62" i="22"/>
  <c r="B62" i="22"/>
  <c r="U59" i="22"/>
  <c r="T59" i="22"/>
  <c r="S59" i="22"/>
  <c r="Q59" i="22"/>
  <c r="P59" i="22"/>
  <c r="O59" i="22"/>
  <c r="N59" i="22"/>
  <c r="M59" i="22"/>
  <c r="L59" i="22"/>
  <c r="K59" i="22"/>
  <c r="J59" i="22"/>
  <c r="I59" i="22"/>
  <c r="H59" i="22"/>
  <c r="B59" i="22"/>
  <c r="U58" i="22"/>
  <c r="T58" i="22"/>
  <c r="S58" i="22"/>
  <c r="Q58" i="22"/>
  <c r="P58" i="22"/>
  <c r="O58" i="22"/>
  <c r="N58" i="22"/>
  <c r="M58" i="22"/>
  <c r="L58" i="22"/>
  <c r="K58" i="22"/>
  <c r="J58" i="22"/>
  <c r="I58" i="22"/>
  <c r="H58" i="22"/>
  <c r="B58" i="22"/>
  <c r="U57" i="22"/>
  <c r="T57" i="22"/>
  <c r="S57" i="22"/>
  <c r="Q57" i="22"/>
  <c r="P57" i="22"/>
  <c r="O57" i="22"/>
  <c r="N57" i="22"/>
  <c r="M57" i="22"/>
  <c r="L57" i="22"/>
  <c r="K57" i="22"/>
  <c r="J57" i="22"/>
  <c r="I57" i="22"/>
  <c r="H57" i="22"/>
  <c r="B57" i="22"/>
  <c r="U49" i="22"/>
  <c r="T49" i="22"/>
  <c r="S49" i="22"/>
  <c r="Q49" i="22"/>
  <c r="P49" i="22"/>
  <c r="O49" i="22"/>
  <c r="N49" i="22"/>
  <c r="M49" i="22"/>
  <c r="L49" i="22"/>
  <c r="K49" i="22"/>
  <c r="J49" i="22"/>
  <c r="I49" i="22"/>
  <c r="H49" i="22"/>
  <c r="B49" i="22"/>
  <c r="U48" i="22"/>
  <c r="T48" i="22"/>
  <c r="S48" i="22"/>
  <c r="Q48" i="22"/>
  <c r="P48" i="22"/>
  <c r="O48" i="22"/>
  <c r="N48" i="22"/>
  <c r="M48" i="22"/>
  <c r="L48" i="22"/>
  <c r="K48" i="22"/>
  <c r="J48" i="22"/>
  <c r="I48" i="22"/>
  <c r="H48" i="22"/>
  <c r="B48" i="22"/>
  <c r="U45" i="22"/>
  <c r="T45" i="22"/>
  <c r="S45" i="22"/>
  <c r="Q45" i="22"/>
  <c r="P45" i="22"/>
  <c r="O45" i="22"/>
  <c r="N45" i="22"/>
  <c r="M45" i="22"/>
  <c r="L45" i="22"/>
  <c r="K45" i="22"/>
  <c r="J45" i="22"/>
  <c r="I45" i="22"/>
  <c r="H45" i="22"/>
  <c r="B45" i="22"/>
  <c r="U44" i="22"/>
  <c r="T44" i="22"/>
  <c r="S44" i="22"/>
  <c r="Q44" i="22"/>
  <c r="P44" i="22"/>
  <c r="O44" i="22"/>
  <c r="N44" i="22"/>
  <c r="M44" i="22"/>
  <c r="L44" i="22"/>
  <c r="K44" i="22"/>
  <c r="J44" i="22"/>
  <c r="I44" i="22"/>
  <c r="H44" i="22"/>
  <c r="B44" i="22"/>
  <c r="U43" i="22"/>
  <c r="T43" i="22"/>
  <c r="S43" i="22"/>
  <c r="Q43" i="22"/>
  <c r="P43" i="22"/>
  <c r="O43" i="22"/>
  <c r="N43" i="22"/>
  <c r="M43" i="22"/>
  <c r="L43" i="22"/>
  <c r="K43" i="22"/>
  <c r="J43" i="22"/>
  <c r="I43" i="22"/>
  <c r="H43" i="22"/>
  <c r="B43" i="22"/>
  <c r="U35" i="22"/>
  <c r="T35" i="22"/>
  <c r="S35" i="22"/>
  <c r="Q35" i="22"/>
  <c r="P35" i="22"/>
  <c r="O35" i="22"/>
  <c r="N35" i="22"/>
  <c r="M35" i="22"/>
  <c r="L35" i="22"/>
  <c r="K35" i="22"/>
  <c r="J35" i="22"/>
  <c r="I35" i="22"/>
  <c r="H35" i="22"/>
  <c r="B35" i="22"/>
  <c r="U34" i="22"/>
  <c r="T34" i="22"/>
  <c r="S34" i="22"/>
  <c r="Q34" i="22"/>
  <c r="P34" i="22"/>
  <c r="O34" i="22"/>
  <c r="N34" i="22"/>
  <c r="M34" i="22"/>
  <c r="L34" i="22"/>
  <c r="K34" i="22"/>
  <c r="J34" i="22"/>
  <c r="I34" i="22"/>
  <c r="H34" i="22"/>
  <c r="B34" i="22"/>
  <c r="U33" i="22"/>
  <c r="T33" i="22"/>
  <c r="S33" i="22"/>
  <c r="Q33" i="22"/>
  <c r="P33" i="22"/>
  <c r="O33" i="22"/>
  <c r="N33" i="22"/>
  <c r="M33" i="22"/>
  <c r="L33" i="22"/>
  <c r="K33" i="22"/>
  <c r="J33" i="22"/>
  <c r="I33" i="22"/>
  <c r="H33" i="22"/>
  <c r="B33" i="22"/>
  <c r="U32" i="22"/>
  <c r="T32" i="22"/>
  <c r="S32" i="22"/>
  <c r="Q32" i="22"/>
  <c r="P32" i="22"/>
  <c r="O32" i="22"/>
  <c r="N32" i="22"/>
  <c r="M32" i="22"/>
  <c r="L32" i="22"/>
  <c r="K32" i="22"/>
  <c r="J32" i="22"/>
  <c r="I32" i="22"/>
  <c r="H32" i="22"/>
  <c r="B32" i="22"/>
  <c r="U31" i="22"/>
  <c r="T31" i="22"/>
  <c r="S31" i="22"/>
  <c r="Q31" i="22"/>
  <c r="P31" i="22"/>
  <c r="O31" i="22"/>
  <c r="N31" i="22"/>
  <c r="M31" i="22"/>
  <c r="L31" i="22"/>
  <c r="K31" i="22"/>
  <c r="J31" i="22"/>
  <c r="I31" i="22"/>
  <c r="H31" i="22"/>
  <c r="B31" i="22"/>
  <c r="U30" i="22"/>
  <c r="T30" i="22"/>
  <c r="S30" i="22"/>
  <c r="Q30" i="22"/>
  <c r="P30" i="22"/>
  <c r="O30" i="22"/>
  <c r="N30" i="22"/>
  <c r="M30" i="22"/>
  <c r="L30" i="22"/>
  <c r="K30" i="22"/>
  <c r="J30" i="22"/>
  <c r="I30" i="22"/>
  <c r="H30" i="22"/>
  <c r="B30" i="22"/>
  <c r="U29" i="22"/>
  <c r="T29" i="22"/>
  <c r="S29" i="22"/>
  <c r="Q29" i="22"/>
  <c r="P29" i="22"/>
  <c r="O29" i="22"/>
  <c r="N29" i="22"/>
  <c r="M29" i="22"/>
  <c r="L29" i="22"/>
  <c r="K29" i="22"/>
  <c r="J29" i="22"/>
  <c r="I29" i="22"/>
  <c r="H29" i="22"/>
  <c r="B29" i="22"/>
  <c r="U28" i="22"/>
  <c r="T28" i="22"/>
  <c r="S28" i="22"/>
  <c r="Q28" i="22"/>
  <c r="P28" i="22"/>
  <c r="O28" i="22"/>
  <c r="N28" i="22"/>
  <c r="M28" i="22"/>
  <c r="L28" i="22"/>
  <c r="K28" i="22"/>
  <c r="J28" i="22"/>
  <c r="I28" i="22"/>
  <c r="H28" i="22"/>
  <c r="B28" i="22"/>
  <c r="U27" i="22"/>
  <c r="T27" i="22"/>
  <c r="S27" i="22"/>
  <c r="Q27" i="22"/>
  <c r="P27" i="22"/>
  <c r="O27" i="22"/>
  <c r="N27" i="22"/>
  <c r="M27" i="22"/>
  <c r="L27" i="22"/>
  <c r="K27" i="22"/>
  <c r="J27" i="22"/>
  <c r="I27" i="22"/>
  <c r="H27" i="22"/>
  <c r="B27" i="22"/>
  <c r="U24" i="22"/>
  <c r="T24" i="22"/>
  <c r="S24" i="22"/>
  <c r="Q24" i="22"/>
  <c r="P24" i="22"/>
  <c r="O24" i="22"/>
  <c r="N24" i="22"/>
  <c r="M24" i="22"/>
  <c r="L24" i="22"/>
  <c r="K24" i="22"/>
  <c r="J24" i="22"/>
  <c r="I24" i="22"/>
  <c r="H24" i="22"/>
  <c r="B24" i="22"/>
  <c r="U23" i="22"/>
  <c r="T23" i="22"/>
  <c r="S23" i="22"/>
  <c r="Q23" i="22"/>
  <c r="P23" i="22"/>
  <c r="O23" i="22"/>
  <c r="N23" i="22"/>
  <c r="M23" i="22"/>
  <c r="L23" i="22"/>
  <c r="K23" i="22"/>
  <c r="J23" i="22"/>
  <c r="I23" i="22"/>
  <c r="H23" i="22"/>
  <c r="B23" i="22"/>
  <c r="U22" i="22"/>
  <c r="T22" i="22"/>
  <c r="S22" i="22"/>
  <c r="Q22" i="22"/>
  <c r="P22" i="22"/>
  <c r="O22" i="22"/>
  <c r="N22" i="22"/>
  <c r="M22" i="22"/>
  <c r="L22" i="22"/>
  <c r="K22" i="22"/>
  <c r="J22" i="22"/>
  <c r="I22" i="22"/>
  <c r="H22" i="22"/>
  <c r="B22" i="22"/>
  <c r="U21" i="22"/>
  <c r="T21" i="22"/>
  <c r="S21" i="22"/>
  <c r="Q21" i="22"/>
  <c r="P21" i="22"/>
  <c r="O21" i="22"/>
  <c r="N21" i="22"/>
  <c r="M21" i="22"/>
  <c r="L21" i="22"/>
  <c r="K21" i="22"/>
  <c r="J21" i="22"/>
  <c r="I21" i="22"/>
  <c r="H21" i="22"/>
  <c r="B21" i="22"/>
  <c r="U20" i="22"/>
  <c r="T20" i="22"/>
  <c r="S20" i="22"/>
  <c r="Q20" i="22"/>
  <c r="P20" i="22"/>
  <c r="O20" i="22"/>
  <c r="N20" i="22"/>
  <c r="M20" i="22"/>
  <c r="L20" i="22"/>
  <c r="K20" i="22"/>
  <c r="J20" i="22"/>
  <c r="I20" i="22"/>
  <c r="H20" i="22"/>
  <c r="B20" i="22"/>
  <c r="U19" i="22"/>
  <c r="T19" i="22"/>
  <c r="S19" i="22"/>
  <c r="Q19" i="22"/>
  <c r="P19" i="22"/>
  <c r="O19" i="22"/>
  <c r="N19" i="22"/>
  <c r="M19" i="22"/>
  <c r="L19" i="22"/>
  <c r="K19" i="22"/>
  <c r="J19" i="22"/>
  <c r="I19" i="22"/>
  <c r="H19" i="22"/>
  <c r="B19" i="22"/>
  <c r="U18" i="22"/>
  <c r="T18" i="22"/>
  <c r="S18" i="22"/>
  <c r="Q18" i="22"/>
  <c r="P18" i="22"/>
  <c r="O18" i="22"/>
  <c r="N18" i="22"/>
  <c r="M18" i="22"/>
  <c r="L18" i="22"/>
  <c r="K18" i="22"/>
  <c r="J18" i="22"/>
  <c r="I18" i="22"/>
  <c r="H18" i="22"/>
  <c r="B18" i="22"/>
  <c r="U17" i="22"/>
  <c r="T17" i="22"/>
  <c r="S17" i="22"/>
  <c r="Q17" i="22"/>
  <c r="P17" i="22"/>
  <c r="O17" i="22"/>
  <c r="N17" i="22"/>
  <c r="M17" i="22"/>
  <c r="L17" i="22"/>
  <c r="K17" i="22"/>
  <c r="J17" i="22"/>
  <c r="I17" i="22"/>
  <c r="H17" i="22"/>
  <c r="B17" i="22"/>
  <c r="U16" i="22"/>
  <c r="T16" i="22"/>
  <c r="S16" i="22"/>
  <c r="Q16" i="22"/>
  <c r="P16" i="22"/>
  <c r="O16" i="22"/>
  <c r="N16" i="22"/>
  <c r="M16" i="22"/>
  <c r="L16" i="22"/>
  <c r="K16" i="22"/>
  <c r="J16" i="22"/>
  <c r="I16" i="22"/>
  <c r="H16" i="22"/>
  <c r="B16" i="22"/>
  <c r="U15" i="22"/>
  <c r="T15" i="22"/>
  <c r="S15" i="22"/>
  <c r="Q15" i="22"/>
  <c r="P15" i="22"/>
  <c r="O15" i="22"/>
  <c r="N15" i="22"/>
  <c r="M15" i="22"/>
  <c r="L15" i="22"/>
  <c r="K15" i="22"/>
  <c r="J15" i="22"/>
  <c r="I15" i="22"/>
  <c r="H15" i="22"/>
  <c r="B15" i="22"/>
  <c r="U14" i="22"/>
  <c r="T14" i="22"/>
  <c r="S14" i="22"/>
  <c r="Q14" i="22"/>
  <c r="P14" i="22"/>
  <c r="O14" i="22"/>
  <c r="N14" i="22"/>
  <c r="M14" i="22"/>
  <c r="L14" i="22"/>
  <c r="K14" i="22"/>
  <c r="J14" i="22"/>
  <c r="I14" i="22"/>
  <c r="H14" i="22"/>
  <c r="B14" i="22"/>
  <c r="U13" i="22"/>
  <c r="T13" i="22"/>
  <c r="S13" i="22"/>
  <c r="Q13" i="22"/>
  <c r="P13" i="22"/>
  <c r="O13" i="22"/>
  <c r="N13" i="22"/>
  <c r="M13" i="22"/>
  <c r="L13" i="22"/>
  <c r="K13" i="22"/>
  <c r="J13" i="22"/>
  <c r="I13" i="22"/>
  <c r="H13" i="22"/>
  <c r="B13" i="22"/>
  <c r="C2" i="22"/>
  <c r="AQ77" i="22" l="1"/>
  <c r="AQ114" i="22" s="1"/>
  <c r="AQ119" i="22" s="1"/>
  <c r="AW74" i="22"/>
  <c r="AP77" i="22"/>
  <c r="AP114" i="22" s="1"/>
  <c r="AP119" i="22" s="1"/>
  <c r="AV77" i="22"/>
  <c r="AV114" i="22" s="1"/>
  <c r="AV119" i="22" s="1"/>
  <c r="AS77" i="22"/>
  <c r="AS114" i="22" s="1"/>
  <c r="AS119" i="22" s="1"/>
  <c r="AU77" i="22"/>
  <c r="AU114" i="22" s="1"/>
  <c r="AU119" i="22" s="1"/>
  <c r="AR77" i="22"/>
  <c r="AR114" i="22" s="1"/>
  <c r="AR119" i="22" s="1"/>
  <c r="AN74" i="22"/>
  <c r="AN77" i="22" s="1"/>
  <c r="AN114" i="22" s="1"/>
  <c r="AN119" i="22" s="1"/>
  <c r="AM77" i="22"/>
  <c r="AM114" i="22" s="1"/>
  <c r="AM119" i="22" s="1"/>
  <c r="AT74" i="22"/>
  <c r="AT77" i="22" s="1"/>
  <c r="AT114" i="22" s="1"/>
  <c r="AT119" i="22" s="1"/>
  <c r="AD111" i="22"/>
  <c r="AX111" i="22"/>
  <c r="Z111" i="22"/>
  <c r="AH111" i="22"/>
  <c r="AO77" i="22"/>
  <c r="AO114" i="22" s="1"/>
  <c r="AO119" i="22" s="1"/>
  <c r="AC111" i="22"/>
  <c r="AG111" i="22"/>
  <c r="AL111" i="22"/>
  <c r="AK77" i="22"/>
  <c r="AK114" i="22" s="1"/>
  <c r="AK119" i="22" s="1"/>
  <c r="AB111" i="22"/>
  <c r="AF111" i="22"/>
  <c r="AJ111" i="22"/>
  <c r="AW77" i="22"/>
  <c r="AW114" i="22" s="1"/>
  <c r="AW119" i="22" s="1"/>
  <c r="AA111" i="22"/>
  <c r="AE111" i="22"/>
  <c r="AI111" i="22"/>
  <c r="S111" i="22"/>
  <c r="L111" i="22"/>
  <c r="P111" i="22"/>
  <c r="J69" i="22"/>
  <c r="N69" i="22"/>
  <c r="H69" i="22"/>
  <c r="S50" i="22"/>
  <c r="S52" i="22" s="1"/>
  <c r="L50" i="22"/>
  <c r="L52" i="22" s="1"/>
  <c r="P50" i="22"/>
  <c r="P52" i="22" s="1"/>
  <c r="W18" i="22"/>
  <c r="W22" i="22"/>
  <c r="W23" i="22"/>
  <c r="W24" i="22"/>
  <c r="W109" i="22" l="1"/>
  <c r="W105" i="22"/>
  <c r="W20" i="22"/>
  <c r="N50" i="22"/>
  <c r="N52" i="22" s="1"/>
  <c r="J50" i="22"/>
  <c r="J52" i="22" s="1"/>
  <c r="P69" i="22"/>
  <c r="L69" i="22"/>
  <c r="S69" i="22"/>
  <c r="H111" i="22"/>
  <c r="N111" i="22"/>
  <c r="J111" i="22"/>
  <c r="W108" i="22"/>
  <c r="W21" i="22"/>
  <c r="W19" i="22"/>
  <c r="W17" i="22"/>
  <c r="W15" i="22"/>
  <c r="Q60" i="22"/>
  <c r="O60" i="22"/>
  <c r="M60" i="22"/>
  <c r="K60" i="22"/>
  <c r="I60" i="22"/>
  <c r="Q92" i="22"/>
  <c r="O92" i="22"/>
  <c r="M92" i="22"/>
  <c r="K92" i="22"/>
  <c r="I92" i="22"/>
  <c r="R66" i="22"/>
  <c r="W16" i="22"/>
  <c r="H60" i="22"/>
  <c r="H71" i="22" s="1"/>
  <c r="P60" i="22"/>
  <c r="N60" i="22"/>
  <c r="N71" i="22" s="1"/>
  <c r="L60" i="22"/>
  <c r="J60" i="22"/>
  <c r="J71" i="22" s="1"/>
  <c r="J74" i="22" s="1"/>
  <c r="S60" i="22"/>
  <c r="W67" i="22"/>
  <c r="W66" i="22"/>
  <c r="R108" i="22"/>
  <c r="R15" i="22"/>
  <c r="R87" i="22"/>
  <c r="R83" i="22"/>
  <c r="R45" i="22"/>
  <c r="R59" i="22"/>
  <c r="R100" i="22"/>
  <c r="R23" i="22"/>
  <c r="W14" i="22"/>
  <c r="W34" i="22"/>
  <c r="W32" i="22"/>
  <c r="W30" i="22"/>
  <c r="W28" i="22"/>
  <c r="W27" i="22"/>
  <c r="R43" i="22"/>
  <c r="Q50" i="22"/>
  <c r="Q52" i="22" s="1"/>
  <c r="O50" i="22"/>
  <c r="O52" i="22" s="1"/>
  <c r="M50" i="22"/>
  <c r="M52" i="22" s="1"/>
  <c r="K50" i="22"/>
  <c r="K52" i="22" s="1"/>
  <c r="I50" i="22"/>
  <c r="I52" i="22" s="1"/>
  <c r="W48" i="22"/>
  <c r="P71" i="22"/>
  <c r="P74" i="22" s="1"/>
  <c r="Q69" i="22"/>
  <c r="O69" i="22"/>
  <c r="M69" i="22"/>
  <c r="K69" i="22"/>
  <c r="I69" i="22"/>
  <c r="W62" i="22"/>
  <c r="H92" i="22"/>
  <c r="P92" i="22"/>
  <c r="N92" i="22"/>
  <c r="L92" i="22"/>
  <c r="J92" i="22"/>
  <c r="S92" i="22"/>
  <c r="Q111" i="22"/>
  <c r="O111" i="22"/>
  <c r="M111" i="22"/>
  <c r="K111" i="22"/>
  <c r="I111" i="22"/>
  <c r="W96" i="22"/>
  <c r="W45" i="22"/>
  <c r="R91" i="22"/>
  <c r="W88" i="22"/>
  <c r="W87" i="22"/>
  <c r="R104" i="22"/>
  <c r="W101" i="22"/>
  <c r="W100" i="22"/>
  <c r="R34" i="22"/>
  <c r="R30" i="22"/>
  <c r="R28" i="22"/>
  <c r="R68" i="22"/>
  <c r="R89" i="22"/>
  <c r="R110" i="22"/>
  <c r="R102" i="22"/>
  <c r="R19" i="22"/>
  <c r="R35" i="22"/>
  <c r="R33" i="22"/>
  <c r="W31" i="22"/>
  <c r="R29" i="22"/>
  <c r="R49" i="22"/>
  <c r="W59" i="22"/>
  <c r="R64" i="22"/>
  <c r="W63" i="22"/>
  <c r="W91" i="22"/>
  <c r="R85" i="22"/>
  <c r="W84" i="22"/>
  <c r="W83" i="22"/>
  <c r="R106" i="22"/>
  <c r="W104" i="22"/>
  <c r="R98" i="22"/>
  <c r="W97" i="22"/>
  <c r="R17" i="22"/>
  <c r="R21" i="22"/>
  <c r="W35" i="22"/>
  <c r="W33" i="22"/>
  <c r="W29" i="22"/>
  <c r="W43" i="22"/>
  <c r="W57" i="22"/>
  <c r="W81" i="22"/>
  <c r="W44" i="22"/>
  <c r="R44" i="22"/>
  <c r="W49" i="22"/>
  <c r="W58" i="22"/>
  <c r="R58" i="22"/>
  <c r="W68" i="22"/>
  <c r="W65" i="22"/>
  <c r="R65" i="22"/>
  <c r="W64" i="22"/>
  <c r="W90" i="22"/>
  <c r="R90" i="22"/>
  <c r="W89" i="22"/>
  <c r="W86" i="22"/>
  <c r="R86" i="22"/>
  <c r="W85" i="22"/>
  <c r="W82" i="22"/>
  <c r="R82" i="22"/>
  <c r="W110" i="22"/>
  <c r="W107" i="22"/>
  <c r="R107" i="22"/>
  <c r="W106" i="22"/>
  <c r="W103" i="22"/>
  <c r="R103" i="22"/>
  <c r="W102" i="22"/>
  <c r="W99" i="22"/>
  <c r="R99" i="22"/>
  <c r="W98" i="22"/>
  <c r="R27" i="22"/>
  <c r="R67" i="22"/>
  <c r="R63" i="22"/>
  <c r="R88" i="22"/>
  <c r="R84" i="22"/>
  <c r="R109" i="22"/>
  <c r="R105" i="22"/>
  <c r="R101" i="22"/>
  <c r="R97" i="22"/>
  <c r="R22" i="22"/>
  <c r="R18" i="22"/>
  <c r="R14" i="22"/>
  <c r="R32" i="22"/>
  <c r="R31" i="22"/>
  <c r="H50" i="22"/>
  <c r="H52" i="22" s="1"/>
  <c r="R48" i="22"/>
  <c r="R24" i="22"/>
  <c r="R20" i="22"/>
  <c r="R16" i="22"/>
  <c r="R62" i="22"/>
  <c r="R96" i="22"/>
  <c r="R57" i="22"/>
  <c r="R81" i="22"/>
  <c r="W46" i="22" l="1"/>
  <c r="L71" i="22"/>
  <c r="L74" i="22" s="1"/>
  <c r="I71" i="22"/>
  <c r="I74" i="22" s="1"/>
  <c r="Q71" i="22"/>
  <c r="Q74" i="22" s="1"/>
  <c r="S71" i="22"/>
  <c r="S74" i="22" s="1"/>
  <c r="N74" i="22"/>
  <c r="R60" i="22"/>
  <c r="M71" i="22"/>
  <c r="M74" i="22" s="1"/>
  <c r="R50" i="22"/>
  <c r="R52" i="22" s="1"/>
  <c r="K71" i="22"/>
  <c r="K74" i="22" s="1"/>
  <c r="O71" i="22"/>
  <c r="O74" i="22" s="1"/>
  <c r="R92" i="22"/>
  <c r="R111" i="22"/>
  <c r="H74" i="22"/>
  <c r="R69" i="22"/>
  <c r="W13" i="22"/>
  <c r="S25" i="22"/>
  <c r="S38" i="22" s="1"/>
  <c r="I25" i="22"/>
  <c r="I38" i="22" s="1"/>
  <c r="J25" i="22"/>
  <c r="J38" i="22" s="1"/>
  <c r="J77" i="22" s="1"/>
  <c r="J114" i="22" s="1"/>
  <c r="K25" i="22"/>
  <c r="K38" i="22" s="1"/>
  <c r="L25" i="22"/>
  <c r="L38" i="22" s="1"/>
  <c r="M25" i="22"/>
  <c r="M38" i="22" s="1"/>
  <c r="N25" i="22"/>
  <c r="N38" i="22" s="1"/>
  <c r="O25" i="22"/>
  <c r="O38" i="22" s="1"/>
  <c r="P25" i="22"/>
  <c r="P38" i="22" s="1"/>
  <c r="P77" i="22" s="1"/>
  <c r="P114" i="22" s="1"/>
  <c r="Q25" i="22"/>
  <c r="Q38" i="22" s="1"/>
  <c r="I77" i="22" l="1"/>
  <c r="I114" i="22" s="1"/>
  <c r="L77" i="22"/>
  <c r="L114" i="22" s="1"/>
  <c r="K77" i="22"/>
  <c r="K114" i="22" s="1"/>
  <c r="N77" i="22"/>
  <c r="N114" i="22" s="1"/>
  <c r="Q77" i="22"/>
  <c r="Q114" i="22" s="1"/>
  <c r="M77" i="22"/>
  <c r="M114" i="22" s="1"/>
  <c r="S77" i="22"/>
  <c r="S114" i="22" s="1"/>
  <c r="R71" i="22"/>
  <c r="R74" i="22" s="1"/>
  <c r="O77" i="22"/>
  <c r="O114" i="22" s="1"/>
  <c r="R13" i="22"/>
  <c r="R25" i="22" s="1"/>
  <c r="R38" i="22" s="1"/>
  <c r="H25" i="22"/>
  <c r="H38" i="22" s="1"/>
  <c r="H77" i="22" s="1"/>
  <c r="H114" i="22" s="1"/>
  <c r="R77" i="22" l="1"/>
  <c r="R114" i="22" s="1"/>
  <c r="U50" i="22"/>
  <c r="U25" i="22"/>
  <c r="U36" i="22"/>
  <c r="U46" i="22"/>
  <c r="U69" i="22"/>
  <c r="U111" i="22"/>
  <c r="U60" i="22"/>
  <c r="U92" i="22"/>
  <c r="U52" i="22" l="1"/>
  <c r="V25" i="22"/>
  <c r="AD25" i="22"/>
  <c r="AD36" i="22"/>
  <c r="U38" i="22"/>
  <c r="U71" i="22"/>
  <c r="U74" i="22" l="1"/>
  <c r="U77" i="22" s="1"/>
  <c r="U114" i="22" s="1"/>
  <c r="AD38" i="22"/>
  <c r="T46" i="22"/>
  <c r="T25" i="22" l="1"/>
  <c r="T36" i="22"/>
  <c r="T50" i="22"/>
  <c r="T111" i="22" l="1"/>
  <c r="AX92" i="22"/>
  <c r="AL92" i="22"/>
  <c r="AJ92" i="22"/>
  <c r="AI92" i="22"/>
  <c r="AH92" i="22"/>
  <c r="AG92" i="22"/>
  <c r="AF92" i="22"/>
  <c r="AE92" i="22"/>
  <c r="AD92" i="22"/>
  <c r="AC92" i="22"/>
  <c r="AB92" i="22"/>
  <c r="AA92" i="22"/>
  <c r="Z92" i="22"/>
  <c r="V92" i="22"/>
  <c r="T92" i="22"/>
  <c r="AX69" i="22"/>
  <c r="AL69" i="22"/>
  <c r="AJ69" i="22"/>
  <c r="AI69" i="22"/>
  <c r="AH69" i="22"/>
  <c r="AG69" i="22"/>
  <c r="AF69" i="22"/>
  <c r="AE69" i="22"/>
  <c r="AD69" i="22"/>
  <c r="AC69" i="22"/>
  <c r="AB69" i="22"/>
  <c r="AA69" i="22"/>
  <c r="Z69" i="22"/>
  <c r="V69" i="22"/>
  <c r="T69" i="22"/>
  <c r="AX60" i="22"/>
  <c r="AL60" i="22"/>
  <c r="AJ60" i="22"/>
  <c r="AI60" i="22"/>
  <c r="AH60" i="22"/>
  <c r="AG60" i="22"/>
  <c r="AF60" i="22"/>
  <c r="AE60" i="22"/>
  <c r="AD60" i="22"/>
  <c r="AC60" i="22"/>
  <c r="AB60" i="22"/>
  <c r="AA60" i="22"/>
  <c r="Z60" i="22"/>
  <c r="V60" i="22"/>
  <c r="T60" i="22"/>
  <c r="AX50" i="22"/>
  <c r="AL50" i="22"/>
  <c r="AJ50" i="22"/>
  <c r="AI50" i="22"/>
  <c r="AH50" i="22"/>
  <c r="AG50" i="22"/>
  <c r="AF50" i="22"/>
  <c r="AE50" i="22"/>
  <c r="AD50" i="22"/>
  <c r="AC50" i="22"/>
  <c r="AB50" i="22"/>
  <c r="AA50" i="22"/>
  <c r="Z50" i="22"/>
  <c r="V50" i="22"/>
  <c r="AX46" i="22"/>
  <c r="AL46" i="22"/>
  <c r="AJ46" i="22"/>
  <c r="AI46" i="22"/>
  <c r="AH46" i="22"/>
  <c r="AG46" i="22"/>
  <c r="AF46" i="22"/>
  <c r="AE46" i="22"/>
  <c r="AD46" i="22"/>
  <c r="AC46" i="22"/>
  <c r="AB46" i="22"/>
  <c r="AA46" i="22"/>
  <c r="Z46" i="22"/>
  <c r="V46" i="22"/>
  <c r="T52" i="22"/>
  <c r="AX36" i="22"/>
  <c r="AL36" i="22"/>
  <c r="AJ36" i="22"/>
  <c r="AI36" i="22"/>
  <c r="AH36" i="22"/>
  <c r="AG36" i="22"/>
  <c r="AF36" i="22"/>
  <c r="AE36" i="22"/>
  <c r="AC36" i="22"/>
  <c r="AB36" i="22"/>
  <c r="AA36" i="22"/>
  <c r="Z36" i="22"/>
  <c r="V36" i="22"/>
  <c r="AX25" i="22"/>
  <c r="AL25" i="22"/>
  <c r="AJ25" i="22"/>
  <c r="AI25" i="22"/>
  <c r="AH25" i="22"/>
  <c r="AG25" i="22"/>
  <c r="AF25" i="22"/>
  <c r="AE25" i="22"/>
  <c r="AC25" i="22"/>
  <c r="AB25" i="22"/>
  <c r="AA25" i="22"/>
  <c r="Z25" i="22"/>
  <c r="T38" i="22"/>
  <c r="AF38" i="22" l="1"/>
  <c r="AH38" i="22"/>
  <c r="AJ38" i="22"/>
  <c r="AL38" i="22"/>
  <c r="AX38" i="22"/>
  <c r="V71" i="22"/>
  <c r="AA71" i="22"/>
  <c r="AC71" i="22"/>
  <c r="AE71" i="22"/>
  <c r="AG71" i="22"/>
  <c r="AI71" i="22"/>
  <c r="Z38" i="22"/>
  <c r="AB38" i="22"/>
  <c r="T71" i="22"/>
  <c r="Z71" i="22"/>
  <c r="AB71" i="22"/>
  <c r="AD71" i="22"/>
  <c r="AF71" i="22"/>
  <c r="AH71" i="22"/>
  <c r="AJ71" i="22"/>
  <c r="AL71" i="22"/>
  <c r="AX71" i="22"/>
  <c r="AA52" i="22"/>
  <c r="AA74" i="22" s="1"/>
  <c r="AC52" i="22"/>
  <c r="AC74" i="22" s="1"/>
  <c r="AE52" i="22"/>
  <c r="AE74" i="22" s="1"/>
  <c r="AG52" i="22"/>
  <c r="AI52" i="22"/>
  <c r="AI74" i="22" s="1"/>
  <c r="V38" i="22"/>
  <c r="AA38" i="22"/>
  <c r="AC38" i="22"/>
  <c r="AE38" i="22"/>
  <c r="AG38" i="22"/>
  <c r="AI38" i="22"/>
  <c r="V52" i="22"/>
  <c r="Z52" i="22"/>
  <c r="AB52" i="22"/>
  <c r="AD52" i="22"/>
  <c r="AF52" i="22"/>
  <c r="AH52" i="22"/>
  <c r="AJ52" i="22"/>
  <c r="AL52" i="22"/>
  <c r="AX52" i="22"/>
  <c r="AG74" i="22" l="1"/>
  <c r="AG77" i="22" s="1"/>
  <c r="AG114" i="22" s="1"/>
  <c r="AG119" i="22" s="1"/>
  <c r="V74" i="22"/>
  <c r="V77" i="22" s="1"/>
  <c r="V114" i="22" s="1"/>
  <c r="AX74" i="22"/>
  <c r="AX77" i="22" s="1"/>
  <c r="AX114" i="22" s="1"/>
  <c r="AX119" i="22" s="1"/>
  <c r="AL74" i="22"/>
  <c r="AL77" i="22" s="1"/>
  <c r="AL114" i="22" s="1"/>
  <c r="AL119" i="22" s="1"/>
  <c r="AH74" i="22"/>
  <c r="AH77" i="22" s="1"/>
  <c r="AH114" i="22" s="1"/>
  <c r="AH119" i="22" s="1"/>
  <c r="Z74" i="22"/>
  <c r="Z77" i="22" s="1"/>
  <c r="Z114" i="22" s="1"/>
  <c r="Z119" i="22" s="1"/>
  <c r="AC77" i="22"/>
  <c r="AC114" i="22" s="1"/>
  <c r="AC119" i="22" s="1"/>
  <c r="T74" i="22"/>
  <c r="T77" i="22" s="1"/>
  <c r="T114" i="22" s="1"/>
  <c r="AJ74" i="22"/>
  <c r="AJ77" i="22" s="1"/>
  <c r="AJ114" i="22" s="1"/>
  <c r="AJ119" i="22" s="1"/>
  <c r="AF74" i="22"/>
  <c r="AF77" i="22" s="1"/>
  <c r="AF114" i="22" s="1"/>
  <c r="AF119" i="22" s="1"/>
  <c r="AB74" i="22"/>
  <c r="AB77" i="22" s="1"/>
  <c r="AB114" i="22" s="1"/>
  <c r="AB119" i="22" s="1"/>
  <c r="AI77" i="22"/>
  <c r="AI114" i="22" s="1"/>
  <c r="AI119" i="22" s="1"/>
  <c r="AE77" i="22"/>
  <c r="AE114" i="22" s="1"/>
  <c r="AE119" i="22" s="1"/>
  <c r="AA77" i="22"/>
  <c r="AA114" i="22" s="1"/>
  <c r="AA119" i="22" s="1"/>
  <c r="AD74" i="22"/>
  <c r="AD77" i="22" s="1"/>
  <c r="AD114" i="22" s="1"/>
  <c r="AD119" i="22" s="1"/>
</calcChain>
</file>

<file path=xl/sharedStrings.xml><?xml version="1.0" encoding="utf-8"?>
<sst xmlns="http://schemas.openxmlformats.org/spreadsheetml/2006/main" count="566" uniqueCount="294">
  <si>
    <t>CO</t>
  </si>
  <si>
    <t>Partikel</t>
  </si>
  <si>
    <t>NMVOC</t>
  </si>
  <si>
    <t>als C</t>
  </si>
  <si>
    <t>PAK</t>
  </si>
  <si>
    <t>Benzol</t>
  </si>
  <si>
    <t>kW</t>
  </si>
  <si>
    <t>Dauerbrandöfen</t>
  </si>
  <si>
    <t>Kamine</t>
  </si>
  <si>
    <t>Kaminöfen</t>
  </si>
  <si>
    <t>Pelletöfen</t>
  </si>
  <si>
    <t>Stückholzkessel (manuell)</t>
  </si>
  <si>
    <t>&gt; 50</t>
  </si>
  <si>
    <t>Pelletkessel</t>
  </si>
  <si>
    <t>Pelletkessel </t>
  </si>
  <si>
    <t>Badeöfen</t>
  </si>
  <si>
    <t>Herde</t>
  </si>
  <si>
    <t>CH4</t>
  </si>
  <si>
    <t>Hackschnitzelkessel (autom.)</t>
  </si>
  <si>
    <t xml:space="preserve">Einblasfeuerung </t>
  </si>
  <si>
    <t xml:space="preserve">Unterschubfeuerung </t>
  </si>
  <si>
    <t xml:space="preserve">Vorofenfeuerung </t>
  </si>
  <si>
    <t>PM1</t>
  </si>
  <si>
    <t>PM2,5</t>
  </si>
  <si>
    <t>PM10</t>
  </si>
  <si>
    <t>Anzahl</t>
  </si>
  <si>
    <t>NWL</t>
  </si>
  <si>
    <t>Brennstoff</t>
  </si>
  <si>
    <t>RH</t>
  </si>
  <si>
    <t>KO</t>
  </si>
  <si>
    <t>HK</t>
  </si>
  <si>
    <t>OK</t>
  </si>
  <si>
    <t>VW</t>
  </si>
  <si>
    <t>HD, HE</t>
  </si>
  <si>
    <t>Räucheranlagen</t>
  </si>
  <si>
    <t>5</t>
  </si>
  <si>
    <t>4.2</t>
  </si>
  <si>
    <t>6; 7</t>
  </si>
  <si>
    <t>RA</t>
  </si>
  <si>
    <t>Partikelfraktionen</t>
  </si>
  <si>
    <t>Größen-</t>
  </si>
  <si>
    <t>klasse</t>
  </si>
  <si>
    <t>Feuer-</t>
  </si>
  <si>
    <t>stätten-</t>
  </si>
  <si>
    <t>art</t>
  </si>
  <si>
    <t>gasförmige Brennstoffe</t>
  </si>
  <si>
    <t>DW</t>
  </si>
  <si>
    <t>10</t>
  </si>
  <si>
    <t>flüssige Brennstoffe</t>
  </si>
  <si>
    <t>Durchlaufwasserheizer</t>
  </si>
  <si>
    <t>Vorratswasserheizer</t>
  </si>
  <si>
    <t>9</t>
  </si>
  <si>
    <t>ERF</t>
  </si>
  <si>
    <t>CO2</t>
  </si>
  <si>
    <t>SO2</t>
  </si>
  <si>
    <t>PCDD/F</t>
  </si>
  <si>
    <t>N2O</t>
  </si>
  <si>
    <t>HCl</t>
  </si>
  <si>
    <t>As</t>
  </si>
  <si>
    <t>Cd</t>
  </si>
  <si>
    <t>Cr</t>
  </si>
  <si>
    <t>Cu</t>
  </si>
  <si>
    <t>Hg</t>
  </si>
  <si>
    <t>Ni</t>
  </si>
  <si>
    <t>Pb</t>
  </si>
  <si>
    <t>V</t>
  </si>
  <si>
    <t>Zn</t>
  </si>
  <si>
    <t>ZFA</t>
  </si>
  <si>
    <t>Festbrennstoffe, Steinkohle</t>
  </si>
  <si>
    <t>Festbrennstoffe, Braunkohle</t>
  </si>
  <si>
    <t>sonstige</t>
  </si>
  <si>
    <t>2</t>
  </si>
  <si>
    <t>Raumheizer u. sonstige</t>
  </si>
  <si>
    <t>BHKW</t>
  </si>
  <si>
    <t>Verbrennungsmotoren</t>
  </si>
  <si>
    <t xml:space="preserve">Kompressionswärmepumpen
</t>
  </si>
  <si>
    <t>Küchengeräte</t>
  </si>
  <si>
    <t xml:space="preserve">Waschen/Reinigen
</t>
  </si>
  <si>
    <t>BH</t>
  </si>
  <si>
    <t xml:space="preserve">RD, WM, WT, WK, WL </t>
  </si>
  <si>
    <t>Notstromaggregate</t>
  </si>
  <si>
    <t>VM</t>
  </si>
  <si>
    <t>NO</t>
  </si>
  <si>
    <t>WP, WA, FC</t>
  </si>
  <si>
    <t>(HW+BW)</t>
  </si>
  <si>
    <t>&gt;50</t>
  </si>
  <si>
    <t>&gt;25 - 50</t>
  </si>
  <si>
    <t xml:space="preserve">NOx </t>
  </si>
  <si>
    <t>als NO2</t>
  </si>
  <si>
    <t xml:space="preserve">VOC </t>
  </si>
  <si>
    <t>MW</t>
  </si>
  <si>
    <t>∑</t>
  </si>
  <si>
    <t>Festbrennstoffe, Biomasse</t>
  </si>
  <si>
    <t>alle Brennstoffe</t>
  </si>
  <si>
    <t>x</t>
  </si>
  <si>
    <t>t/a</t>
  </si>
  <si>
    <t>g/a</t>
  </si>
  <si>
    <t>I-TEQ</t>
  </si>
  <si>
    <t>kg/a</t>
  </si>
  <si>
    <t xml:space="preserve">4.2; 5 </t>
  </si>
  <si>
    <t>&gt;15 - 50</t>
  </si>
  <si>
    <t>∑ oder MW  ZFA</t>
  </si>
  <si>
    <t>∑ oder MW  Festbrennstoffe</t>
  </si>
  <si>
    <t>∑ oder MW  ERF</t>
  </si>
  <si>
    <t>&gt;10 - 25</t>
  </si>
  <si>
    <t>Festbrennstoffe, Kohle</t>
  </si>
  <si>
    <t>Festbrennstoffe, alles</t>
  </si>
  <si>
    <t>10-12</t>
  </si>
  <si>
    <t>EEV</t>
  </si>
  <si>
    <t>EndEnergie</t>
  </si>
  <si>
    <t>Verbrauch</t>
  </si>
  <si>
    <t>mittlere</t>
  </si>
  <si>
    <r>
      <rPr>
        <b/>
        <sz val="10"/>
        <color theme="1"/>
        <rFont val="Calibri"/>
        <family val="2"/>
      </rPr>
      <t>≤</t>
    </r>
    <r>
      <rPr>
        <b/>
        <sz val="10"/>
        <color theme="1"/>
        <rFont val="Arial"/>
        <family val="2"/>
      </rPr>
      <t>10</t>
    </r>
  </si>
  <si>
    <t>GK, KK, BA, BP, KB, FT, GY, KV, RT, EA, SI, WB, WO</t>
  </si>
  <si>
    <r>
      <t>KW;</t>
    </r>
    <r>
      <rPr>
        <b/>
        <sz val="10"/>
        <color rgb="FFFF0000"/>
        <rFont val="Arial"/>
        <family val="2"/>
      </rPr>
      <t xml:space="preserve"> </t>
    </r>
    <r>
      <rPr>
        <b/>
        <sz val="10"/>
        <rFont val="Arial"/>
        <family val="2"/>
      </rPr>
      <t>UW</t>
    </r>
  </si>
  <si>
    <t>0 - 25</t>
  </si>
  <si>
    <t>0 - 15</t>
  </si>
  <si>
    <t xml:space="preserve">
</t>
  </si>
  <si>
    <t xml:space="preserve">RH
</t>
  </si>
  <si>
    <t xml:space="preserve">LE, SD, SH, LT, HO, SO, SF, BO
</t>
  </si>
  <si>
    <t>4; 4.1</t>
  </si>
  <si>
    <t xml:space="preserve"> </t>
  </si>
  <si>
    <t>HK
------
PO</t>
  </si>
  <si>
    <t>5a
------
4, 4.1, 5a</t>
  </si>
  <si>
    <t>8; 13</t>
  </si>
  <si>
    <t>Kachelöfen/ Grundöfen …</t>
  </si>
  <si>
    <t>&gt;25</t>
  </si>
  <si>
    <t>PO
------
HK</t>
  </si>
  <si>
    <t>1; 3</t>
  </si>
  <si>
    <t>1; 3; 3a</t>
  </si>
  <si>
    <t>Raumheizer</t>
  </si>
  <si>
    <t>RH, sonstige</t>
  </si>
  <si>
    <t>1970-1979</t>
  </si>
  <si>
    <t>1980-1984</t>
  </si>
  <si>
    <t>1985-1989</t>
  </si>
  <si>
    <t>1990-1994</t>
  </si>
  <si>
    <t>1995-1999</t>
  </si>
  <si>
    <t>2000-2004</t>
  </si>
  <si>
    <t>2005-2009</t>
  </si>
  <si>
    <t>2010-2014</t>
  </si>
  <si>
    <t>- 1969</t>
  </si>
  <si>
    <t>Altersstufe</t>
  </si>
  <si>
    <t>ohne</t>
  </si>
  <si>
    <t>Angabe</t>
  </si>
  <si>
    <t>mit</t>
  </si>
  <si>
    <t>Baujahr</t>
  </si>
  <si>
    <t>gesamt</t>
  </si>
  <si>
    <t>Kate-</t>
  </si>
  <si>
    <t>gorie</t>
  </si>
  <si>
    <t>4, 5a
------
5a</t>
  </si>
  <si>
    <t>4; 4.1; 5; 4.2; 5a</t>
  </si>
  <si>
    <t>offene Kamine</t>
  </si>
  <si>
    <t xml:space="preserve">Heizkessel (manuell) </t>
  </si>
  <si>
    <t>Heizkessel alle</t>
  </si>
  <si>
    <t>4; 4.1; 6; 7</t>
  </si>
  <si>
    <t xml:space="preserve">4.2; 5; 8; 13 </t>
  </si>
  <si>
    <t>nach ZIV</t>
  </si>
  <si>
    <t>nach</t>
  </si>
  <si>
    <t>1. BImSchV</t>
  </si>
  <si>
    <t xml:space="preserve">NWL </t>
  </si>
  <si>
    <t>KH, KE, GO, SG, SP</t>
  </si>
  <si>
    <t>4; 4.1 u.a.</t>
  </si>
  <si>
    <t>alle BiobrSt.</t>
  </si>
  <si>
    <t xml:space="preserve">Heizkessel (manuell+autom.) </t>
  </si>
  <si>
    <r>
      <t>Uml/KombiwaHeiz.</t>
    </r>
    <r>
      <rPr>
        <sz val="10"/>
        <color theme="1"/>
        <rFont val="Arial"/>
        <family val="2"/>
      </rPr>
      <t xml:space="preserve"> (BW+HW)</t>
    </r>
  </si>
  <si>
    <t>Heizkessel mit Gebläsebrenn.</t>
  </si>
  <si>
    <t xml:space="preserve">(einschl. Verdampfungs- </t>
  </si>
  <si>
    <t>brenner u. Brennwertkessel)</t>
  </si>
  <si>
    <t>sonst. Energieerzeugung/
Heizung/ Trocknung</t>
  </si>
  <si>
    <t xml:space="preserve">Waschen/ Reinigen
</t>
  </si>
  <si>
    <t>∑ oder MW  Biomasse-FSt.</t>
  </si>
  <si>
    <t>∑ oder MW  Steinkohle-FSt.</t>
  </si>
  <si>
    <t>∑ oder MW  Braunkohle-FSt.</t>
  </si>
  <si>
    <t>∑ oder MW  Kohle-FSt.</t>
  </si>
  <si>
    <t>∑ oder MW  Öl-FSt.</t>
  </si>
  <si>
    <t>∑ oder MW  Gas-FSt.</t>
  </si>
  <si>
    <t>∑ oder MW  alle Feuerstätten</t>
  </si>
  <si>
    <t>mg/a</t>
  </si>
  <si>
    <t>TJ</t>
  </si>
  <si>
    <t>Gebiet</t>
  </si>
  <si>
    <t>Emissionskategorie</t>
  </si>
  <si>
    <t>jVB_h</t>
  </si>
  <si>
    <t>mNWL/Anlage</t>
  </si>
  <si>
    <t>Partikel_t/a</t>
  </si>
  <si>
    <t>PM1_t/a</t>
  </si>
  <si>
    <t>PM25_t/a</t>
  </si>
  <si>
    <t>PM10_t/a</t>
  </si>
  <si>
    <t>CO2_t/a</t>
  </si>
  <si>
    <t>CO_t/a</t>
  </si>
  <si>
    <t>NOx_t/a</t>
  </si>
  <si>
    <t>SO2_t/a</t>
  </si>
  <si>
    <t>VOC_t/a</t>
  </si>
  <si>
    <t>CH4_t/a_abs</t>
  </si>
  <si>
    <t>NMVOC_t/a</t>
  </si>
  <si>
    <t>PCDD_F_g/a</t>
  </si>
  <si>
    <t>PAK_kg/a</t>
  </si>
  <si>
    <t>Benzol_t/a</t>
  </si>
  <si>
    <t>N2O_t/a_abs</t>
  </si>
  <si>
    <t>HCl_t/a</t>
  </si>
  <si>
    <t>As_kg/a</t>
  </si>
  <si>
    <t>Cd_kg/a</t>
  </si>
  <si>
    <t>Cr_kg/a</t>
  </si>
  <si>
    <t>Cu_kg/a</t>
  </si>
  <si>
    <t>Hg_kg/a</t>
  </si>
  <si>
    <t>Ni_kg/a</t>
  </si>
  <si>
    <t>Pb_kg/a</t>
  </si>
  <si>
    <t>V_kg/a</t>
  </si>
  <si>
    <t>Zn_kg/a</t>
  </si>
  <si>
    <t>CH4_t/a_CO2eq</t>
  </si>
  <si>
    <t>N2O_t/a_CO2eq</t>
  </si>
  <si>
    <t>bis 1969</t>
  </si>
  <si>
    <t>1970 bis 1979</t>
  </si>
  <si>
    <t>1980 bis 1984</t>
  </si>
  <si>
    <t>1985 bis 1989</t>
  </si>
  <si>
    <t>1990 bis 1994</t>
  </si>
  <si>
    <t>1995 bis 1999</t>
  </si>
  <si>
    <t>2000 bis 2004</t>
  </si>
  <si>
    <t>2005 bis 2009</t>
  </si>
  <si>
    <t>2010 bis 2014</t>
  </si>
  <si>
    <t>ab 2015</t>
  </si>
  <si>
    <t>Baujahr unbekannt</t>
  </si>
  <si>
    <t>EB01</t>
  </si>
  <si>
    <t>EB02</t>
  </si>
  <si>
    <t>EB03</t>
  </si>
  <si>
    <t>EB04</t>
  </si>
  <si>
    <t>EB05</t>
  </si>
  <si>
    <t>EB06</t>
  </si>
  <si>
    <t>EB07</t>
  </si>
  <si>
    <t>EB08</t>
  </si>
  <si>
    <t>EB09</t>
  </si>
  <si>
    <t>EB10</t>
  </si>
  <si>
    <t>EB11</t>
  </si>
  <si>
    <t>EB12</t>
  </si>
  <si>
    <t>EB13</t>
  </si>
  <si>
    <t>EB14</t>
  </si>
  <si>
    <t>EB15</t>
  </si>
  <si>
    <t>EB16</t>
  </si>
  <si>
    <t>EB17</t>
  </si>
  <si>
    <t>EB18</t>
  </si>
  <si>
    <t>EB19</t>
  </si>
  <si>
    <t>EB20</t>
  </si>
  <si>
    <t>EB21</t>
  </si>
  <si>
    <t>EG01</t>
  </si>
  <si>
    <t>EG02</t>
  </si>
  <si>
    <t>EG03</t>
  </si>
  <si>
    <t>EG04</t>
  </si>
  <si>
    <t>EG05</t>
  </si>
  <si>
    <t>EG06</t>
  </si>
  <si>
    <t>EG07</t>
  </si>
  <si>
    <t>EG08</t>
  </si>
  <si>
    <t>EG09</t>
  </si>
  <si>
    <t>EG10</t>
  </si>
  <si>
    <t>EG11</t>
  </si>
  <si>
    <t>EG12</t>
  </si>
  <si>
    <t>EG13</t>
  </si>
  <si>
    <t>EG14</t>
  </si>
  <si>
    <t>EG15</t>
  </si>
  <si>
    <t>EK01</t>
  </si>
  <si>
    <t>EK02</t>
  </si>
  <si>
    <t>EK03</t>
  </si>
  <si>
    <t>EK04</t>
  </si>
  <si>
    <t>EK05</t>
  </si>
  <si>
    <t>EK06</t>
  </si>
  <si>
    <t>EK07</t>
  </si>
  <si>
    <t>EK08</t>
  </si>
  <si>
    <t>EK09</t>
  </si>
  <si>
    <t>EK10</t>
  </si>
  <si>
    <t>EK11</t>
  </si>
  <si>
    <t>EK12</t>
  </si>
  <si>
    <t>EK13</t>
  </si>
  <si>
    <t>EK14</t>
  </si>
  <si>
    <t>EK15</t>
  </si>
  <si>
    <t>EO01</t>
  </si>
  <si>
    <t>EO02</t>
  </si>
  <si>
    <t>EO03</t>
  </si>
  <si>
    <t>EO04</t>
  </si>
  <si>
    <t>EO05</t>
  </si>
  <si>
    <t>EO06</t>
  </si>
  <si>
    <t>EO07</t>
  </si>
  <si>
    <t>EO08</t>
  </si>
  <si>
    <t>EO09</t>
  </si>
  <si>
    <t>EO10</t>
  </si>
  <si>
    <t>EO11</t>
  </si>
  <si>
    <t>EXxx</t>
  </si>
  <si>
    <t>Korrektur</t>
  </si>
  <si>
    <t>-faktor</t>
  </si>
  <si>
    <t>f2</t>
  </si>
  <si>
    <t>f2*EEV</t>
  </si>
  <si>
    <t>f2*Em</t>
  </si>
  <si>
    <r>
      <t xml:space="preserve">∆ </t>
    </r>
    <r>
      <rPr>
        <b/>
        <sz val="10"/>
        <color theme="1"/>
        <rFont val="Arial"/>
        <family val="2"/>
      </rPr>
      <t>korrigiert/ unkorrigiert</t>
    </r>
  </si>
  <si>
    <r>
      <t xml:space="preserve">Datenabfrage KFA Sachsen 2015; Ergebnistabelle: Anzahl, NWL, Endenergieverbrauch und Emissionen; </t>
    </r>
    <r>
      <rPr>
        <b/>
        <sz val="12"/>
        <color rgb="FFFF0000"/>
        <rFont val="Arial"/>
        <family val="2"/>
      </rPr>
      <t>Fassung mit Korrektur des Endenergieverbrauchs*</t>
    </r>
  </si>
  <si>
    <t>* zum Korrekturfaktor siehe extra Dokument "Datenabfrage KFA Sachsen 2015; Vergleich der Daten des Statistischen Landesamtes Sachsen mit den Ergebnissen des LfULG, Korrektur des Endenergieverbrauchs" (KFA-StaLA_Vergleich-KorrekturEndenergieverbrauch-20-02.pdf)</t>
  </si>
  <si>
    <t>∑ oder MW  alle Feuerstätten - unkorrigiert</t>
  </si>
  <si>
    <t>Kreis: Kreisfreie Stadt Leipzig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</si>
</sst>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€_-;\-* #,##0.00\ _€_-;_-* &quot;-&quot;??\ _€_-;_-@_-"/>
    <numFmt numFmtId="165" formatCode="0.0"/>
    <numFmt numFmtId="166" formatCode="#,##0.000"/>
    <numFmt numFmtId="167" formatCode="#,##0.0"/>
    <numFmt numFmtId="168" formatCode="0.0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rgb="FF0000FF"/>
      <name val="Arial"/>
      <family val="2"/>
    </font>
    <font>
      <b/>
      <i/>
      <sz val="10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0"/>
      <color rgb="FFFF0000"/>
      <name val="Arial"/>
      <family val="2"/>
    </font>
    <font>
      <b/>
      <sz val="10"/>
      <color theme="1"/>
      <name val="Calibri"/>
      <family val="2"/>
    </font>
    <font>
      <b/>
      <sz val="10"/>
      <name val="Arial"/>
      <family val="2"/>
    </font>
    <font>
      <b/>
      <sz val="12"/>
      <color rgb="FFFF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CDF9C3"/>
        <bgColor indexed="64"/>
      </patternFill>
    </fill>
    <fill>
      <patternFill patternType="solid">
        <fgColor rgb="FFFFC9C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DCD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8181"/>
        <bgColor indexed="64"/>
      </patternFill>
    </fill>
  </fills>
  <borders count="48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medium">
        <color indexed="64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indexed="64"/>
      </right>
      <top style="dotted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</cellStyleXfs>
  <cellXfs count="472">
    <xf numFmtId="0" fontId="0" fillId="0" borderId="0" xfId="0"/>
    <xf numFmtId="2" fontId="3" fillId="0" borderId="0" xfId="0" applyNumberFormat="1" applyFont="1" applyFill="1" applyAlignment="1">
      <alignment vertical="top"/>
    </xf>
    <xf numFmtId="2" fontId="3" fillId="0" borderId="0" xfId="0" applyNumberFormat="1" applyFont="1" applyFill="1" applyBorder="1" applyAlignment="1">
      <alignment vertical="top"/>
    </xf>
    <xf numFmtId="2" fontId="4" fillId="0" borderId="0" xfId="0" applyNumberFormat="1" applyFont="1" applyFill="1" applyAlignment="1">
      <alignment vertical="top"/>
    </xf>
    <xf numFmtId="2" fontId="4" fillId="0" borderId="0" xfId="0" applyNumberFormat="1" applyFont="1" applyAlignment="1">
      <alignment vertical="top"/>
    </xf>
    <xf numFmtId="2" fontId="4" fillId="0" borderId="0" xfId="0" applyNumberFormat="1" applyFont="1" applyFill="1" applyBorder="1" applyAlignment="1">
      <alignment vertical="top"/>
    </xf>
    <xf numFmtId="2" fontId="3" fillId="0" borderId="0" xfId="0" applyNumberFormat="1" applyFont="1" applyAlignment="1">
      <alignment horizontal="center" vertical="top"/>
    </xf>
    <xf numFmtId="2" fontId="3" fillId="0" borderId="0" xfId="0" applyNumberFormat="1" applyFont="1" applyAlignment="1">
      <alignment vertical="top"/>
    </xf>
    <xf numFmtId="2" fontId="3" fillId="0" borderId="0" xfId="0" applyNumberFormat="1" applyFont="1" applyBorder="1" applyAlignment="1">
      <alignment vertical="top"/>
    </xf>
    <xf numFmtId="2" fontId="4" fillId="0" borderId="0" xfId="0" applyNumberFormat="1" applyFont="1" applyBorder="1" applyAlignment="1">
      <alignment vertical="top"/>
    </xf>
    <xf numFmtId="2" fontId="3" fillId="0" borderId="0" xfId="0" applyNumberFormat="1" applyFont="1" applyFill="1" applyBorder="1" applyAlignment="1">
      <alignment horizontal="center" vertical="top"/>
    </xf>
    <xf numFmtId="2" fontId="7" fillId="0" borderId="0" xfId="0" applyNumberFormat="1" applyFont="1" applyFill="1" applyAlignment="1">
      <alignment vertical="top"/>
    </xf>
    <xf numFmtId="2" fontId="8" fillId="0" borderId="0" xfId="0" applyNumberFormat="1" applyFont="1" applyFill="1" applyAlignment="1">
      <alignment vertical="top"/>
    </xf>
    <xf numFmtId="49" fontId="3" fillId="0" borderId="0" xfId="0" applyNumberFormat="1" applyFont="1" applyFill="1" applyBorder="1" applyAlignment="1">
      <alignment horizontal="center" vertical="top"/>
    </xf>
    <xf numFmtId="2" fontId="3" fillId="0" borderId="5" xfId="0" applyNumberFormat="1" applyFont="1" applyFill="1" applyBorder="1" applyAlignment="1">
      <alignment horizontal="center" vertical="top"/>
    </xf>
    <xf numFmtId="2" fontId="4" fillId="0" borderId="18" xfId="0" applyNumberFormat="1" applyFont="1" applyFill="1" applyBorder="1" applyAlignment="1">
      <alignment vertical="top"/>
    </xf>
    <xf numFmtId="2" fontId="3" fillId="0" borderId="9" xfId="0" applyNumberFormat="1" applyFont="1" applyFill="1" applyBorder="1" applyAlignment="1">
      <alignment vertical="top"/>
    </xf>
    <xf numFmtId="2" fontId="3" fillId="5" borderId="0" xfId="0" applyNumberFormat="1" applyFont="1" applyFill="1" applyAlignment="1">
      <alignment horizontal="center" vertical="top"/>
    </xf>
    <xf numFmtId="2" fontId="3" fillId="5" borderId="0" xfId="0" applyNumberFormat="1" applyFont="1" applyFill="1" applyAlignment="1">
      <alignment vertical="top"/>
    </xf>
    <xf numFmtId="2" fontId="4" fillId="0" borderId="0" xfId="0" applyNumberFormat="1" applyFont="1" applyFill="1" applyBorder="1" applyAlignment="1">
      <alignment horizontal="right" vertical="top"/>
    </xf>
    <xf numFmtId="2" fontId="3" fillId="0" borderId="0" xfId="0" applyNumberFormat="1" applyFont="1" applyFill="1" applyAlignment="1">
      <alignment vertical="top"/>
    </xf>
    <xf numFmtId="2" fontId="3" fillId="0" borderId="0" xfId="0" applyNumberFormat="1" applyFont="1" applyFill="1" applyBorder="1" applyAlignment="1">
      <alignment vertical="top"/>
    </xf>
    <xf numFmtId="2" fontId="8" fillId="0" borderId="0" xfId="0" applyNumberFormat="1" applyFont="1" applyFill="1" applyAlignment="1">
      <alignment vertical="top"/>
    </xf>
    <xf numFmtId="2" fontId="3" fillId="0" borderId="9" xfId="0" applyNumberFormat="1" applyFont="1" applyFill="1" applyBorder="1" applyAlignment="1">
      <alignment vertical="top"/>
    </xf>
    <xf numFmtId="2" fontId="3" fillId="0" borderId="0" xfId="0" applyNumberFormat="1" applyFont="1" applyFill="1" applyAlignment="1">
      <alignment vertical="top"/>
    </xf>
    <xf numFmtId="2" fontId="3" fillId="0" borderId="0" xfId="0" applyNumberFormat="1" applyFont="1" applyAlignment="1">
      <alignment horizontal="center" vertical="top"/>
    </xf>
    <xf numFmtId="2" fontId="3" fillId="0" borderId="0" xfId="0" applyNumberFormat="1" applyFont="1" applyFill="1" applyBorder="1" applyAlignment="1">
      <alignment vertical="top"/>
    </xf>
    <xf numFmtId="2" fontId="4" fillId="0" borderId="0" xfId="0" applyNumberFormat="1" applyFont="1" applyFill="1" applyAlignment="1">
      <alignment vertical="top"/>
    </xf>
    <xf numFmtId="2" fontId="4" fillId="0" borderId="0" xfId="0" applyNumberFormat="1" applyFont="1" applyFill="1" applyBorder="1" applyAlignment="1">
      <alignment vertical="top"/>
    </xf>
    <xf numFmtId="2" fontId="4" fillId="8" borderId="1" xfId="0" applyNumberFormat="1" applyFont="1" applyFill="1" applyBorder="1" applyAlignment="1">
      <alignment horizontal="center" vertical="top"/>
    </xf>
    <xf numFmtId="2" fontId="3" fillId="0" borderId="0" xfId="0" applyNumberFormat="1" applyFont="1" applyBorder="1" applyAlignment="1">
      <alignment vertical="top"/>
    </xf>
    <xf numFmtId="2" fontId="7" fillId="0" borderId="0" xfId="0" applyNumberFormat="1" applyFont="1" applyFill="1" applyAlignment="1">
      <alignment vertical="top"/>
    </xf>
    <xf numFmtId="2" fontId="9" fillId="0" borderId="0" xfId="0" applyNumberFormat="1" applyFont="1" applyFill="1" applyBorder="1" applyAlignment="1">
      <alignment vertical="top"/>
    </xf>
    <xf numFmtId="2" fontId="4" fillId="0" borderId="9" xfId="0" applyNumberFormat="1" applyFont="1" applyFill="1" applyBorder="1" applyAlignment="1">
      <alignment vertical="top"/>
    </xf>
    <xf numFmtId="2" fontId="4" fillId="0" borderId="10" xfId="0" applyNumberFormat="1" applyFont="1" applyFill="1" applyBorder="1" applyAlignment="1">
      <alignment vertical="top"/>
    </xf>
    <xf numFmtId="2" fontId="3" fillId="0" borderId="11" xfId="0" applyNumberFormat="1" applyFont="1" applyFill="1" applyBorder="1" applyAlignment="1">
      <alignment vertical="top"/>
    </xf>
    <xf numFmtId="2" fontId="4" fillId="8" borderId="10" xfId="0" applyNumberFormat="1" applyFont="1" applyFill="1" applyBorder="1" applyAlignment="1">
      <alignment horizontal="center" vertical="top"/>
    </xf>
    <xf numFmtId="2" fontId="9" fillId="0" borderId="2" xfId="0" applyNumberFormat="1" applyFont="1" applyFill="1" applyBorder="1" applyAlignment="1">
      <alignment vertical="top" wrapText="1"/>
    </xf>
    <xf numFmtId="0" fontId="0" fillId="0" borderId="0" xfId="0" applyAlignment="1"/>
    <xf numFmtId="2" fontId="11" fillId="0" borderId="0" xfId="0" applyNumberFormat="1" applyFont="1" applyFill="1" applyBorder="1" applyAlignment="1">
      <alignment vertical="top"/>
    </xf>
    <xf numFmtId="49" fontId="4" fillId="0" borderId="0" xfId="0" applyNumberFormat="1" applyFont="1" applyAlignment="1">
      <alignment horizontal="center" vertical="top"/>
    </xf>
    <xf numFmtId="2" fontId="4" fillId="0" borderId="2" xfId="0" applyNumberFormat="1" applyFont="1" applyFill="1" applyBorder="1" applyAlignment="1">
      <alignment vertical="top"/>
    </xf>
    <xf numFmtId="2" fontId="4" fillId="0" borderId="1" xfId="0" applyNumberFormat="1" applyFont="1" applyFill="1" applyBorder="1" applyAlignment="1">
      <alignment horizontal="right" vertical="top"/>
    </xf>
    <xf numFmtId="49" fontId="4" fillId="4" borderId="2" xfId="0" applyNumberFormat="1" applyFont="1" applyFill="1" applyBorder="1" applyAlignment="1">
      <alignment horizontal="center" vertical="top"/>
    </xf>
    <xf numFmtId="2" fontId="4" fillId="0" borderId="4" xfId="0" applyNumberFormat="1" applyFont="1" applyFill="1" applyBorder="1" applyAlignment="1">
      <alignment vertical="top"/>
    </xf>
    <xf numFmtId="2" fontId="4" fillId="0" borderId="0" xfId="0" applyNumberFormat="1" applyFont="1" applyFill="1" applyBorder="1" applyAlignment="1">
      <alignment vertical="top"/>
    </xf>
    <xf numFmtId="2" fontId="4" fillId="0" borderId="0" xfId="0" applyNumberFormat="1" applyFont="1" applyAlignment="1">
      <alignment horizontal="center" vertical="top"/>
    </xf>
    <xf numFmtId="2" fontId="3" fillId="4" borderId="3" xfId="0" applyNumberFormat="1" applyFont="1" applyFill="1" applyBorder="1" applyAlignment="1">
      <alignment vertical="top"/>
    </xf>
    <xf numFmtId="49" fontId="3" fillId="4" borderId="3" xfId="0" applyNumberFormat="1" applyFont="1" applyFill="1" applyBorder="1" applyAlignment="1">
      <alignment vertical="top"/>
    </xf>
    <xf numFmtId="2" fontId="3" fillId="4" borderId="1" xfId="0" applyNumberFormat="1" applyFont="1" applyFill="1" applyBorder="1" applyAlignment="1">
      <alignment vertical="top"/>
    </xf>
    <xf numFmtId="49" fontId="4" fillId="7" borderId="1" xfId="0" applyNumberFormat="1" applyFont="1" applyFill="1" applyBorder="1" applyAlignment="1">
      <alignment horizontal="center" vertical="top"/>
    </xf>
    <xf numFmtId="2" fontId="4" fillId="7" borderId="2" xfId="0" applyNumberFormat="1" applyFont="1" applyFill="1" applyBorder="1" applyAlignment="1">
      <alignment horizontal="center" vertical="top"/>
    </xf>
    <xf numFmtId="49" fontId="3" fillId="4" borderId="4" xfId="0" applyNumberFormat="1" applyFont="1" applyFill="1" applyBorder="1" applyAlignment="1">
      <alignment vertical="top"/>
    </xf>
    <xf numFmtId="2" fontId="3" fillId="0" borderId="0" xfId="0" applyNumberFormat="1" applyFont="1" applyFill="1" applyBorder="1" applyAlignment="1">
      <alignment horizontal="center" vertical="top"/>
    </xf>
    <xf numFmtId="49" fontId="4" fillId="4" borderId="14" xfId="0" applyNumberFormat="1" applyFont="1" applyFill="1" applyBorder="1" applyAlignment="1">
      <alignment horizontal="center" vertical="top"/>
    </xf>
    <xf numFmtId="49" fontId="3" fillId="4" borderId="3" xfId="0" applyNumberFormat="1" applyFont="1" applyFill="1" applyBorder="1" applyAlignment="1">
      <alignment horizontal="center" vertical="top"/>
    </xf>
    <xf numFmtId="49" fontId="4" fillId="4" borderId="3" xfId="0" applyNumberFormat="1" applyFont="1" applyFill="1" applyBorder="1" applyAlignment="1">
      <alignment horizontal="center" vertical="top"/>
    </xf>
    <xf numFmtId="49" fontId="4" fillId="4" borderId="10" xfId="0" applyNumberFormat="1" applyFont="1" applyFill="1" applyBorder="1" applyAlignment="1">
      <alignment horizontal="center" vertical="top"/>
    </xf>
    <xf numFmtId="49" fontId="3" fillId="4" borderId="1" xfId="0" applyNumberFormat="1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center" vertical="top"/>
    </xf>
    <xf numFmtId="2" fontId="4" fillId="3" borderId="11" xfId="0" applyNumberFormat="1" applyFont="1" applyFill="1" applyBorder="1" applyAlignment="1">
      <alignment horizontal="center" vertical="top"/>
    </xf>
    <xf numFmtId="49" fontId="4" fillId="3" borderId="11" xfId="0" applyNumberFormat="1" applyFont="1" applyFill="1" applyBorder="1" applyAlignment="1">
      <alignment horizontal="center" vertical="top"/>
    </xf>
    <xf numFmtId="2" fontId="4" fillId="3" borderId="13" xfId="0" applyNumberFormat="1" applyFont="1" applyFill="1" applyBorder="1" applyAlignment="1">
      <alignment horizontal="center" vertical="top"/>
    </xf>
    <xf numFmtId="49" fontId="3" fillId="4" borderId="4" xfId="0" applyNumberFormat="1" applyFont="1" applyFill="1" applyBorder="1" applyAlignment="1">
      <alignment horizontal="center" vertical="top"/>
    </xf>
    <xf numFmtId="49" fontId="4" fillId="4" borderId="15" xfId="0" applyNumberFormat="1" applyFont="1" applyFill="1" applyBorder="1" applyAlignment="1">
      <alignment horizontal="center" vertical="top"/>
    </xf>
    <xf numFmtId="49" fontId="4" fillId="4" borderId="11" xfId="0" applyNumberFormat="1" applyFont="1" applyFill="1" applyBorder="1" applyAlignment="1">
      <alignment horizontal="center" vertical="top"/>
    </xf>
    <xf numFmtId="2" fontId="3" fillId="3" borderId="11" xfId="0" applyNumberFormat="1" applyFont="1" applyFill="1" applyBorder="1" applyAlignment="1">
      <alignment horizontal="center" vertical="top"/>
    </xf>
    <xf numFmtId="2" fontId="4" fillId="0" borderId="20" xfId="0" applyNumberFormat="1" applyFont="1" applyBorder="1" applyAlignment="1">
      <alignment vertical="top"/>
    </xf>
    <xf numFmtId="2" fontId="4" fillId="0" borderId="3" xfId="0" applyNumberFormat="1" applyFont="1" applyFill="1" applyBorder="1" applyAlignment="1">
      <alignment horizontal="center" vertical="top"/>
    </xf>
    <xf numFmtId="2" fontId="4" fillId="0" borderId="3" xfId="0" applyNumberFormat="1" applyFont="1" applyFill="1" applyBorder="1" applyAlignment="1">
      <alignment vertical="top"/>
    </xf>
    <xf numFmtId="2" fontId="4" fillId="0" borderId="20" xfId="0" applyNumberFormat="1" applyFont="1" applyFill="1" applyBorder="1" applyAlignment="1">
      <alignment vertical="top" wrapText="1"/>
    </xf>
    <xf numFmtId="2" fontId="11" fillId="0" borderId="20" xfId="0" applyNumberFormat="1" applyFont="1" applyFill="1" applyBorder="1" applyAlignment="1">
      <alignment vertical="top" wrapText="1"/>
    </xf>
    <xf numFmtId="2" fontId="4" fillId="0" borderId="19" xfId="0" applyNumberFormat="1" applyFont="1" applyFill="1" applyBorder="1" applyAlignment="1">
      <alignment vertical="top"/>
    </xf>
    <xf numFmtId="2" fontId="4" fillId="4" borderId="3" xfId="0" applyNumberFormat="1" applyFont="1" applyFill="1" applyBorder="1" applyAlignment="1">
      <alignment horizontal="center" vertical="top"/>
    </xf>
    <xf numFmtId="2" fontId="11" fillId="0" borderId="20" xfId="0" applyNumberFormat="1" applyFont="1" applyFill="1" applyBorder="1" applyAlignment="1">
      <alignment vertical="top"/>
    </xf>
    <xf numFmtId="2" fontId="11" fillId="0" borderId="2" xfId="0" applyNumberFormat="1" applyFont="1" applyFill="1" applyBorder="1" applyAlignment="1">
      <alignment vertical="top" wrapText="1"/>
    </xf>
    <xf numFmtId="2" fontId="4" fillId="4" borderId="3" xfId="0" applyNumberFormat="1" applyFont="1" applyFill="1" applyBorder="1" applyAlignment="1">
      <alignment vertical="top"/>
    </xf>
    <xf numFmtId="2" fontId="4" fillId="4" borderId="4" xfId="0" applyNumberFormat="1" applyFont="1" applyFill="1" applyBorder="1" applyAlignment="1">
      <alignment vertical="top"/>
    </xf>
    <xf numFmtId="2" fontId="4" fillId="4" borderId="1" xfId="0" applyNumberFormat="1" applyFont="1" applyFill="1" applyBorder="1" applyAlignment="1">
      <alignment vertical="top"/>
    </xf>
    <xf numFmtId="2" fontId="4" fillId="4" borderId="4" xfId="0" applyNumberFormat="1" applyFont="1" applyFill="1" applyBorder="1" applyAlignment="1">
      <alignment horizontal="center" vertical="top"/>
    </xf>
    <xf numFmtId="2" fontId="4" fillId="0" borderId="2" xfId="0" applyNumberFormat="1" applyFont="1" applyBorder="1" applyAlignment="1">
      <alignment horizontal="center" vertical="top"/>
    </xf>
    <xf numFmtId="49" fontId="5" fillId="4" borderId="1" xfId="0" applyNumberFormat="1" applyFont="1" applyFill="1" applyBorder="1" applyAlignment="1">
      <alignment horizontal="left" vertical="top"/>
    </xf>
    <xf numFmtId="49" fontId="5" fillId="4" borderId="1" xfId="0" applyNumberFormat="1" applyFont="1" applyFill="1" applyBorder="1" applyAlignment="1">
      <alignment horizontal="center" vertical="top"/>
    </xf>
    <xf numFmtId="2" fontId="11" fillId="0" borderId="20" xfId="0" applyNumberFormat="1" applyFont="1" applyBorder="1" applyAlignment="1">
      <alignment vertical="top"/>
    </xf>
    <xf numFmtId="2" fontId="5" fillId="4" borderId="1" xfId="0" applyNumberFormat="1" applyFont="1" applyFill="1" applyBorder="1" applyAlignment="1">
      <alignment horizontal="left" vertical="top"/>
    </xf>
    <xf numFmtId="2" fontId="5" fillId="4" borderId="3" xfId="0" applyNumberFormat="1" applyFont="1" applyFill="1" applyBorder="1" applyAlignment="1">
      <alignment horizontal="left" vertical="top"/>
    </xf>
    <xf numFmtId="49" fontId="5" fillId="4" borderId="2" xfId="0" applyNumberFormat="1" applyFont="1" applyFill="1" applyBorder="1" applyAlignment="1">
      <alignment horizontal="left" vertical="top"/>
    </xf>
    <xf numFmtId="2" fontId="5" fillId="4" borderId="4" xfId="0" applyNumberFormat="1" applyFont="1" applyFill="1" applyBorder="1" applyAlignment="1">
      <alignment horizontal="center" vertical="top"/>
    </xf>
    <xf numFmtId="2" fontId="5" fillId="4" borderId="4" xfId="0" applyNumberFormat="1" applyFont="1" applyFill="1" applyBorder="1" applyAlignment="1">
      <alignment horizontal="left" vertical="top"/>
    </xf>
    <xf numFmtId="49" fontId="4" fillId="0" borderId="0" xfId="0" applyNumberFormat="1" applyFont="1" applyFill="1" applyBorder="1" applyAlignment="1">
      <alignment horizontal="right" vertical="top"/>
    </xf>
    <xf numFmtId="49" fontId="4" fillId="0" borderId="0" xfId="0" applyNumberFormat="1" applyFont="1" applyFill="1" applyBorder="1" applyAlignment="1">
      <alignment horizontal="center" vertical="top"/>
    </xf>
    <xf numFmtId="2" fontId="4" fillId="0" borderId="0" xfId="0" applyNumberFormat="1" applyFont="1" applyFill="1" applyBorder="1" applyAlignment="1">
      <alignment horizontal="center" vertical="top"/>
    </xf>
    <xf numFmtId="49" fontId="4" fillId="5" borderId="3" xfId="0" applyNumberFormat="1" applyFont="1" applyFill="1" applyBorder="1" applyAlignment="1">
      <alignment horizontal="center" vertical="top"/>
    </xf>
    <xf numFmtId="1" fontId="3" fillId="5" borderId="15" xfId="0" applyNumberFormat="1" applyFont="1" applyFill="1" applyBorder="1" applyAlignment="1">
      <alignment horizontal="center" vertical="top"/>
    </xf>
    <xf numFmtId="1" fontId="3" fillId="5" borderId="3" xfId="0" applyNumberFormat="1" applyFont="1" applyFill="1" applyBorder="1" applyAlignment="1">
      <alignment horizontal="center" vertical="top"/>
    </xf>
    <xf numFmtId="2" fontId="3" fillId="5" borderId="3" xfId="0" applyNumberFormat="1" applyFont="1" applyFill="1" applyBorder="1" applyAlignment="1">
      <alignment horizontal="center" vertical="top"/>
    </xf>
    <xf numFmtId="49" fontId="4" fillId="0" borderId="4" xfId="0" applyNumberFormat="1" applyFont="1" applyFill="1" applyBorder="1" applyAlignment="1">
      <alignment vertical="top"/>
    </xf>
    <xf numFmtId="49" fontId="4" fillId="0" borderId="19" xfId="0" applyNumberFormat="1" applyFont="1" applyFill="1" applyBorder="1" applyAlignment="1">
      <alignment vertical="top"/>
    </xf>
    <xf numFmtId="49" fontId="4" fillId="0" borderId="2" xfId="0" applyNumberFormat="1" applyFont="1" applyFill="1" applyBorder="1" applyAlignment="1">
      <alignment vertical="top"/>
    </xf>
    <xf numFmtId="2" fontId="4" fillId="2" borderId="1" xfId="0" applyNumberFormat="1" applyFont="1" applyFill="1" applyBorder="1" applyAlignment="1">
      <alignment horizontal="center" vertical="top"/>
    </xf>
    <xf numFmtId="2" fontId="4" fillId="2" borderId="1" xfId="0" applyNumberFormat="1" applyFont="1" applyFill="1" applyBorder="1" applyAlignment="1">
      <alignment horizontal="center" vertical="top" wrapText="1"/>
    </xf>
    <xf numFmtId="49" fontId="4" fillId="2" borderId="1" xfId="0" applyNumberFormat="1" applyFont="1" applyFill="1" applyBorder="1" applyAlignment="1">
      <alignment horizontal="center" vertical="top"/>
    </xf>
    <xf numFmtId="49" fontId="4" fillId="2" borderId="1" xfId="0" applyNumberFormat="1" applyFont="1" applyFill="1" applyBorder="1" applyAlignment="1">
      <alignment horizontal="center" vertical="top" wrapText="1"/>
    </xf>
    <xf numFmtId="2" fontId="4" fillId="2" borderId="2" xfId="0" applyNumberFormat="1" applyFont="1" applyFill="1" applyBorder="1" applyAlignment="1">
      <alignment horizontal="center" vertical="top"/>
    </xf>
    <xf numFmtId="49" fontId="4" fillId="0" borderId="1" xfId="0" applyNumberFormat="1" applyFont="1" applyFill="1" applyBorder="1" applyAlignment="1">
      <alignment horizontal="right" vertical="top"/>
    </xf>
    <xf numFmtId="49" fontId="3" fillId="0" borderId="3" xfId="0" applyNumberFormat="1" applyFont="1" applyFill="1" applyBorder="1" applyAlignment="1">
      <alignment horizontal="center" vertical="top"/>
    </xf>
    <xf numFmtId="2" fontId="4" fillId="8" borderId="2" xfId="0" applyNumberFormat="1" applyFont="1" applyFill="1" applyBorder="1" applyAlignment="1">
      <alignment horizontal="center" vertical="top"/>
    </xf>
    <xf numFmtId="2" fontId="4" fillId="8" borderId="11" xfId="0" applyNumberFormat="1" applyFont="1" applyFill="1" applyBorder="1" applyAlignment="1">
      <alignment horizontal="center" vertical="top"/>
    </xf>
    <xf numFmtId="49" fontId="4" fillId="8" borderId="11" xfId="0" applyNumberFormat="1" applyFont="1" applyFill="1" applyBorder="1" applyAlignment="1">
      <alignment horizontal="center" vertical="top"/>
    </xf>
    <xf numFmtId="2" fontId="4" fillId="8" borderId="13" xfId="0" applyNumberFormat="1" applyFont="1" applyFill="1" applyBorder="1" applyAlignment="1">
      <alignment horizontal="center" vertical="top"/>
    </xf>
    <xf numFmtId="2" fontId="4" fillId="0" borderId="2" xfId="0" applyNumberFormat="1" applyFont="1" applyFill="1" applyBorder="1" applyAlignment="1">
      <alignment horizontal="center" vertical="top"/>
    </xf>
    <xf numFmtId="2" fontId="4" fillId="0" borderId="1" xfId="0" applyNumberFormat="1" applyFont="1" applyFill="1" applyBorder="1" applyAlignment="1">
      <alignment vertical="top"/>
    </xf>
    <xf numFmtId="49" fontId="4" fillId="5" borderId="14" xfId="0" applyNumberFormat="1" applyFont="1" applyFill="1" applyBorder="1" applyAlignment="1">
      <alignment horizontal="center" vertical="top"/>
    </xf>
    <xf numFmtId="49" fontId="4" fillId="0" borderId="20" xfId="0" applyNumberFormat="1" applyFont="1" applyFill="1" applyBorder="1" applyAlignment="1">
      <alignment vertical="top"/>
    </xf>
    <xf numFmtId="49" fontId="4" fillId="8" borderId="16" xfId="0" applyNumberFormat="1" applyFont="1" applyFill="1" applyBorder="1" applyAlignment="1">
      <alignment horizontal="center" vertical="top"/>
    </xf>
    <xf numFmtId="2" fontId="4" fillId="8" borderId="20" xfId="0" applyNumberFormat="1" applyFont="1" applyFill="1" applyBorder="1" applyAlignment="1">
      <alignment horizontal="center" vertical="top"/>
    </xf>
    <xf numFmtId="2" fontId="4" fillId="8" borderId="12" xfId="0" applyNumberFormat="1" applyFont="1" applyFill="1" applyBorder="1" applyAlignment="1">
      <alignment horizontal="center" vertical="top"/>
    </xf>
    <xf numFmtId="2" fontId="4" fillId="0" borderId="1" xfId="0" applyNumberFormat="1" applyFont="1" applyFill="1" applyBorder="1" applyAlignment="1">
      <alignment horizontal="center" vertical="top"/>
    </xf>
    <xf numFmtId="49" fontId="4" fillId="0" borderId="1" xfId="0" applyNumberFormat="1" applyFont="1" applyFill="1" applyBorder="1" applyAlignment="1">
      <alignment horizontal="center" vertical="top"/>
    </xf>
    <xf numFmtId="49" fontId="4" fillId="0" borderId="6" xfId="0" applyNumberFormat="1" applyFont="1" applyFill="1" applyBorder="1" applyAlignment="1">
      <alignment vertical="top"/>
    </xf>
    <xf numFmtId="49" fontId="4" fillId="0" borderId="7" xfId="0" applyNumberFormat="1" applyFont="1" applyFill="1" applyBorder="1" applyAlignment="1">
      <alignment vertical="top"/>
    </xf>
    <xf numFmtId="49" fontId="4" fillId="0" borderId="8" xfId="0" applyNumberFormat="1" applyFont="1" applyFill="1" applyBorder="1" applyAlignment="1">
      <alignment vertical="top"/>
    </xf>
    <xf numFmtId="49" fontId="4" fillId="0" borderId="20" xfId="0" applyNumberFormat="1" applyFont="1" applyFill="1" applyBorder="1" applyAlignment="1">
      <alignment vertical="top" wrapText="1"/>
    </xf>
    <xf numFmtId="49" fontId="11" fillId="0" borderId="20" xfId="0" applyNumberFormat="1" applyFont="1" applyFill="1" applyBorder="1" applyAlignment="1">
      <alignment vertical="top"/>
    </xf>
    <xf numFmtId="49" fontId="11" fillId="0" borderId="2" xfId="0" applyNumberFormat="1" applyFont="1" applyFill="1" applyBorder="1" applyAlignment="1">
      <alignment vertical="top"/>
    </xf>
    <xf numFmtId="2" fontId="3" fillId="0" borderId="1" xfId="0" applyNumberFormat="1" applyFont="1" applyFill="1" applyBorder="1" applyAlignment="1">
      <alignment vertical="top"/>
    </xf>
    <xf numFmtId="2" fontId="4" fillId="0" borderId="20" xfId="0" applyNumberFormat="1" applyFont="1" applyFill="1" applyBorder="1" applyAlignment="1">
      <alignment vertical="top"/>
    </xf>
    <xf numFmtId="49" fontId="4" fillId="0" borderId="27" xfId="0" applyNumberFormat="1" applyFont="1" applyFill="1" applyBorder="1" applyAlignment="1">
      <alignment vertical="top"/>
    </xf>
    <xf numFmtId="49" fontId="4" fillId="0" borderId="0" xfId="0" applyNumberFormat="1" applyFont="1" applyFill="1" applyBorder="1" applyAlignment="1">
      <alignment vertical="top"/>
    </xf>
    <xf numFmtId="49" fontId="4" fillId="0" borderId="5" xfId="0" applyNumberFormat="1" applyFont="1" applyFill="1" applyBorder="1" applyAlignment="1">
      <alignment vertical="top"/>
    </xf>
    <xf numFmtId="49" fontId="4" fillId="0" borderId="28" xfId="0" applyNumberFormat="1" applyFont="1" applyFill="1" applyBorder="1" applyAlignment="1">
      <alignment vertical="top"/>
    </xf>
    <xf numFmtId="49" fontId="4" fillId="0" borderId="29" xfId="0" applyNumberFormat="1" applyFont="1" applyFill="1" applyBorder="1" applyAlignment="1">
      <alignment vertical="top"/>
    </xf>
    <xf numFmtId="49" fontId="4" fillId="5" borderId="28" xfId="0" applyNumberFormat="1" applyFont="1" applyFill="1" applyBorder="1" applyAlignment="1">
      <alignment vertical="top"/>
    </xf>
    <xf numFmtId="49" fontId="4" fillId="0" borderId="30" xfId="0" applyNumberFormat="1" applyFont="1" applyFill="1" applyBorder="1" applyAlignment="1">
      <alignment vertical="top"/>
    </xf>
    <xf numFmtId="49" fontId="4" fillId="4" borderId="27" xfId="0" applyNumberFormat="1" applyFont="1" applyFill="1" applyBorder="1" applyAlignment="1">
      <alignment vertical="top"/>
    </xf>
    <xf numFmtId="49" fontId="4" fillId="4" borderId="0" xfId="0" applyNumberFormat="1" applyFont="1" applyFill="1" applyBorder="1" applyAlignment="1">
      <alignment vertical="top"/>
    </xf>
    <xf numFmtId="49" fontId="4" fillId="0" borderId="27" xfId="0" applyNumberFormat="1" applyFont="1" applyFill="1" applyBorder="1" applyAlignment="1">
      <alignment horizontal="center" vertical="top"/>
    </xf>
    <xf numFmtId="49" fontId="4" fillId="5" borderId="5" xfId="0" applyNumberFormat="1" applyFont="1" applyFill="1" applyBorder="1" applyAlignment="1">
      <alignment vertical="top"/>
    </xf>
    <xf numFmtId="49" fontId="4" fillId="5" borderId="27" xfId="0" applyNumberFormat="1" applyFont="1" applyFill="1" applyBorder="1" applyAlignment="1">
      <alignment horizontal="center" vertical="top"/>
    </xf>
    <xf numFmtId="49" fontId="4" fillId="4" borderId="29" xfId="0" applyNumberFormat="1" applyFont="1" applyFill="1" applyBorder="1" applyAlignment="1">
      <alignment horizontal="center" vertical="top"/>
    </xf>
    <xf numFmtId="49" fontId="4" fillId="4" borderId="27" xfId="0" applyNumberFormat="1" applyFont="1" applyFill="1" applyBorder="1" applyAlignment="1">
      <alignment horizontal="center" vertical="top"/>
    </xf>
    <xf numFmtId="49" fontId="4" fillId="4" borderId="5" xfId="0" applyNumberFormat="1" applyFont="1" applyFill="1" applyBorder="1" applyAlignment="1">
      <alignment horizontal="center" vertical="top"/>
    </xf>
    <xf numFmtId="49" fontId="4" fillId="4" borderId="5" xfId="0" applyNumberFormat="1" applyFont="1" applyFill="1" applyBorder="1" applyAlignment="1">
      <alignment vertical="top"/>
    </xf>
    <xf numFmtId="2" fontId="4" fillId="0" borderId="11" xfId="0" applyNumberFormat="1" applyFont="1" applyFill="1" applyBorder="1" applyAlignment="1">
      <alignment horizontal="center" vertical="top"/>
    </xf>
    <xf numFmtId="49" fontId="4" fillId="0" borderId="11" xfId="0" applyNumberFormat="1" applyFont="1" applyFill="1" applyBorder="1" applyAlignment="1">
      <alignment horizontal="center" vertical="top"/>
    </xf>
    <xf numFmtId="49" fontId="4" fillId="0" borderId="1" xfId="0" applyNumberFormat="1" applyFont="1" applyBorder="1" applyAlignment="1">
      <alignment horizontal="center" vertical="top"/>
    </xf>
    <xf numFmtId="49" fontId="11" fillId="0" borderId="11" xfId="0" applyNumberFormat="1" applyFont="1" applyFill="1" applyBorder="1" applyAlignment="1">
      <alignment horizontal="center" vertical="top"/>
    </xf>
    <xf numFmtId="2" fontId="11" fillId="0" borderId="13" xfId="0" applyNumberFormat="1" applyFont="1" applyFill="1" applyBorder="1" applyAlignment="1">
      <alignment horizontal="center" vertical="top"/>
    </xf>
    <xf numFmtId="2" fontId="4" fillId="0" borderId="1" xfId="0" applyNumberFormat="1" applyFont="1" applyBorder="1" applyAlignment="1">
      <alignment vertical="top"/>
    </xf>
    <xf numFmtId="49" fontId="3" fillId="0" borderId="1" xfId="0" applyNumberFormat="1" applyFont="1" applyFill="1" applyBorder="1" applyAlignment="1">
      <alignment vertical="top"/>
    </xf>
    <xf numFmtId="2" fontId="11" fillId="0" borderId="11" xfId="0" applyNumberFormat="1" applyFont="1" applyFill="1" applyBorder="1" applyAlignment="1">
      <alignment vertical="top"/>
    </xf>
    <xf numFmtId="49" fontId="11" fillId="0" borderId="15" xfId="0" applyNumberFormat="1" applyFont="1" applyFill="1" applyBorder="1" applyAlignment="1">
      <alignment horizontal="center" vertical="top"/>
    </xf>
    <xf numFmtId="49" fontId="11" fillId="0" borderId="24" xfId="0" applyNumberFormat="1" applyFont="1" applyFill="1" applyBorder="1" applyAlignment="1">
      <alignment vertical="top"/>
    </xf>
    <xf numFmtId="49" fontId="11" fillId="0" borderId="25" xfId="0" applyNumberFormat="1" applyFont="1" applyFill="1" applyBorder="1" applyAlignment="1">
      <alignment vertical="top"/>
    </xf>
    <xf numFmtId="49" fontId="11" fillId="0" borderId="26" xfId="0" applyNumberFormat="1" applyFont="1" applyFill="1" applyBorder="1" applyAlignment="1">
      <alignment vertical="top"/>
    </xf>
    <xf numFmtId="49" fontId="11" fillId="0" borderId="21" xfId="0" applyNumberFormat="1" applyFont="1" applyFill="1" applyBorder="1" applyAlignment="1">
      <alignment vertical="top"/>
    </xf>
    <xf numFmtId="49" fontId="11" fillId="0" borderId="13" xfId="0" applyNumberFormat="1" applyFont="1" applyFill="1" applyBorder="1" applyAlignment="1">
      <alignment vertical="top"/>
    </xf>
    <xf numFmtId="49" fontId="11" fillId="0" borderId="22" xfId="0" applyNumberFormat="1" applyFont="1" applyFill="1" applyBorder="1" applyAlignment="1">
      <alignment vertical="top"/>
    </xf>
    <xf numFmtId="49" fontId="11" fillId="0" borderId="21" xfId="0" applyNumberFormat="1" applyFont="1" applyFill="1" applyBorder="1" applyAlignment="1">
      <alignment vertical="top" wrapText="1"/>
    </xf>
    <xf numFmtId="2" fontId="4" fillId="5" borderId="2" xfId="0" applyNumberFormat="1" applyFont="1" applyFill="1" applyBorder="1" applyAlignment="1">
      <alignment vertical="top"/>
    </xf>
    <xf numFmtId="49" fontId="11" fillId="0" borderId="23" xfId="0" applyNumberFormat="1" applyFont="1" applyFill="1" applyBorder="1" applyAlignment="1">
      <alignment vertical="top"/>
    </xf>
    <xf numFmtId="49" fontId="11" fillId="0" borderId="15" xfId="0" applyNumberFormat="1" applyFont="1" applyFill="1" applyBorder="1" applyAlignment="1">
      <alignment vertical="top"/>
    </xf>
    <xf numFmtId="49" fontId="11" fillId="0" borderId="11" xfId="0" applyNumberFormat="1" applyFont="1" applyFill="1" applyBorder="1" applyAlignment="1">
      <alignment vertical="top"/>
    </xf>
    <xf numFmtId="2" fontId="4" fillId="5" borderId="4" xfId="0" applyNumberFormat="1" applyFont="1" applyFill="1" applyBorder="1" applyAlignment="1">
      <alignment vertical="top"/>
    </xf>
    <xf numFmtId="2" fontId="4" fillId="0" borderId="4" xfId="0" applyNumberFormat="1" applyFont="1" applyFill="1" applyBorder="1" applyAlignment="1">
      <alignment vertical="top" wrapText="1"/>
    </xf>
    <xf numFmtId="49" fontId="11" fillId="0" borderId="11" xfId="0" applyNumberFormat="1" applyFont="1" applyFill="1" applyBorder="1" applyAlignment="1">
      <alignment horizontal="right" vertical="top"/>
    </xf>
    <xf numFmtId="49" fontId="11" fillId="4" borderId="15" xfId="0" applyNumberFormat="1" applyFont="1" applyFill="1" applyBorder="1" applyAlignment="1">
      <alignment horizontal="center" vertical="top"/>
    </xf>
    <xf numFmtId="2" fontId="4" fillId="0" borderId="29" xfId="0" applyNumberFormat="1" applyFont="1" applyFill="1" applyBorder="1" applyAlignment="1">
      <alignment horizontal="center" vertical="top"/>
    </xf>
    <xf numFmtId="49" fontId="4" fillId="4" borderId="0" xfId="0" applyNumberFormat="1" applyFont="1" applyFill="1" applyBorder="1" applyAlignment="1">
      <alignment horizontal="center" vertical="top"/>
    </xf>
    <xf numFmtId="49" fontId="4" fillId="8" borderId="17" xfId="0" applyNumberFormat="1" applyFont="1" applyFill="1" applyBorder="1" applyAlignment="1">
      <alignment horizontal="center" vertical="top"/>
    </xf>
    <xf numFmtId="49" fontId="4" fillId="8" borderId="4" xfId="0" applyNumberFormat="1" applyFont="1" applyFill="1" applyBorder="1" applyAlignment="1">
      <alignment horizontal="center" vertical="top"/>
    </xf>
    <xf numFmtId="49" fontId="4" fillId="8" borderId="1" xfId="0" applyNumberFormat="1" applyFont="1" applyFill="1" applyBorder="1" applyAlignment="1">
      <alignment horizontal="center" vertical="top"/>
    </xf>
    <xf numFmtId="1" fontId="4" fillId="5" borderId="21" xfId="0" applyNumberFormat="1" applyFont="1" applyFill="1" applyBorder="1" applyAlignment="1">
      <alignment vertical="top"/>
    </xf>
    <xf numFmtId="1" fontId="4" fillId="0" borderId="21" xfId="0" applyNumberFormat="1" applyFont="1" applyFill="1" applyBorder="1" applyAlignment="1">
      <alignment vertical="top"/>
    </xf>
    <xf numFmtId="2" fontId="3" fillId="7" borderId="1" xfId="0" applyNumberFormat="1" applyFont="1" applyFill="1" applyBorder="1" applyAlignment="1">
      <alignment horizontal="center" vertical="top"/>
    </xf>
    <xf numFmtId="2" fontId="3" fillId="0" borderId="10" xfId="0" applyNumberFormat="1" applyFont="1" applyFill="1" applyBorder="1" applyAlignment="1">
      <alignment vertical="top"/>
    </xf>
    <xf numFmtId="1" fontId="3" fillId="5" borderId="14" xfId="0" applyNumberFormat="1" applyFont="1" applyFill="1" applyBorder="1" applyAlignment="1">
      <alignment horizontal="center" vertical="top"/>
    </xf>
    <xf numFmtId="165" fontId="4" fillId="6" borderId="21" xfId="0" applyNumberFormat="1" applyFont="1" applyFill="1" applyBorder="1" applyAlignment="1">
      <alignment vertical="top"/>
    </xf>
    <xf numFmtId="165" fontId="4" fillId="5" borderId="21" xfId="0" applyNumberFormat="1" applyFont="1" applyFill="1" applyBorder="1" applyAlignment="1">
      <alignment vertical="top"/>
    </xf>
    <xf numFmtId="165" fontId="6" fillId="0" borderId="21" xfId="0" applyNumberFormat="1" applyFont="1" applyFill="1" applyBorder="1" applyAlignment="1">
      <alignment vertical="top"/>
    </xf>
    <xf numFmtId="49" fontId="4" fillId="4" borderId="21" xfId="0" applyNumberFormat="1" applyFont="1" applyFill="1" applyBorder="1" applyAlignment="1">
      <alignment horizontal="center" vertical="top"/>
    </xf>
    <xf numFmtId="2" fontId="4" fillId="2" borderId="10" xfId="0" applyNumberFormat="1" applyFont="1" applyFill="1" applyBorder="1" applyAlignment="1">
      <alignment horizontal="center" vertical="top"/>
    </xf>
    <xf numFmtId="49" fontId="4" fillId="2" borderId="10" xfId="0" applyNumberFormat="1" applyFont="1" applyFill="1" applyBorder="1" applyAlignment="1">
      <alignment horizontal="center" vertical="top"/>
    </xf>
    <xf numFmtId="2" fontId="4" fillId="2" borderId="12" xfId="0" applyNumberFormat="1" applyFont="1" applyFill="1" applyBorder="1" applyAlignment="1">
      <alignment horizontal="center" vertical="top"/>
    </xf>
    <xf numFmtId="2" fontId="3" fillId="0" borderId="1" xfId="0" applyNumberFormat="1" applyFont="1" applyBorder="1" applyAlignment="1">
      <alignment vertical="top"/>
    </xf>
    <xf numFmtId="2" fontId="11" fillId="0" borderId="15" xfId="0" applyNumberFormat="1" applyFont="1" applyFill="1" applyBorder="1" applyAlignment="1">
      <alignment horizontal="center" vertical="top"/>
    </xf>
    <xf numFmtId="2" fontId="4" fillId="0" borderId="27" xfId="0" applyNumberFormat="1" applyFont="1" applyFill="1" applyBorder="1" applyAlignment="1">
      <alignment horizontal="center" vertical="top"/>
    </xf>
    <xf numFmtId="2" fontId="4" fillId="8" borderId="14" xfId="0" applyNumberFormat="1" applyFont="1" applyFill="1" applyBorder="1" applyAlignment="1">
      <alignment horizontal="center" vertical="top"/>
    </xf>
    <xf numFmtId="2" fontId="4" fillId="8" borderId="3" xfId="0" applyNumberFormat="1" applyFont="1" applyFill="1" applyBorder="1" applyAlignment="1">
      <alignment horizontal="center" vertical="top"/>
    </xf>
    <xf numFmtId="2" fontId="4" fillId="8" borderId="15" xfId="0" applyNumberFormat="1" applyFont="1" applyFill="1" applyBorder="1" applyAlignment="1">
      <alignment horizontal="center" vertical="top"/>
    </xf>
    <xf numFmtId="2" fontId="4" fillId="7" borderId="3" xfId="0" applyNumberFormat="1" applyFont="1" applyFill="1" applyBorder="1" applyAlignment="1">
      <alignment horizontal="center" vertical="top"/>
    </xf>
    <xf numFmtId="2" fontId="4" fillId="3" borderId="15" xfId="0" applyNumberFormat="1" applyFont="1" applyFill="1" applyBorder="1" applyAlignment="1">
      <alignment horizontal="center" vertical="top"/>
    </xf>
    <xf numFmtId="2" fontId="4" fillId="2" borderId="14" xfId="0" applyNumberFormat="1" applyFont="1" applyFill="1" applyBorder="1" applyAlignment="1">
      <alignment horizontal="center" vertical="top"/>
    </xf>
    <xf numFmtId="2" fontId="4" fillId="2" borderId="3" xfId="0" applyNumberFormat="1" applyFont="1" applyFill="1" applyBorder="1" applyAlignment="1">
      <alignment horizontal="center" vertical="top"/>
    </xf>
    <xf numFmtId="49" fontId="11" fillId="4" borderId="11" xfId="0" applyNumberFormat="1" applyFont="1" applyFill="1" applyBorder="1" applyAlignment="1">
      <alignment horizontal="center" vertical="top"/>
    </xf>
    <xf numFmtId="49" fontId="11" fillId="4" borderId="15" xfId="0" applyNumberFormat="1" applyFont="1" applyFill="1" applyBorder="1" applyAlignment="1">
      <alignment vertical="top"/>
    </xf>
    <xf numFmtId="49" fontId="11" fillId="4" borderId="11" xfId="0" applyNumberFormat="1" applyFont="1" applyFill="1" applyBorder="1" applyAlignment="1">
      <alignment vertical="top"/>
    </xf>
    <xf numFmtId="49" fontId="3" fillId="4" borderId="2" xfId="0" applyNumberFormat="1" applyFont="1" applyFill="1" applyBorder="1" applyAlignment="1">
      <alignment horizontal="center" vertical="top"/>
    </xf>
    <xf numFmtId="49" fontId="11" fillId="4" borderId="13" xfId="0" applyNumberFormat="1" applyFont="1" applyFill="1" applyBorder="1" applyAlignment="1">
      <alignment horizontal="center" vertical="top"/>
    </xf>
    <xf numFmtId="49" fontId="11" fillId="4" borderId="22" xfId="0" applyNumberFormat="1" applyFont="1" applyFill="1" applyBorder="1" applyAlignment="1">
      <alignment horizontal="center" vertical="top"/>
    </xf>
    <xf numFmtId="49" fontId="11" fillId="4" borderId="22" xfId="0" applyNumberFormat="1" applyFont="1" applyFill="1" applyBorder="1" applyAlignment="1">
      <alignment vertical="top"/>
    </xf>
    <xf numFmtId="49" fontId="4" fillId="4" borderId="15" xfId="0" applyNumberFormat="1" applyFont="1" applyFill="1" applyBorder="1" applyAlignment="1">
      <alignment vertical="top"/>
    </xf>
    <xf numFmtId="49" fontId="4" fillId="4" borderId="22" xfId="0" applyNumberFormat="1" applyFont="1" applyFill="1" applyBorder="1" applyAlignment="1">
      <alignment vertical="top"/>
    </xf>
    <xf numFmtId="49" fontId="4" fillId="4" borderId="22" xfId="0" applyNumberFormat="1" applyFont="1" applyFill="1" applyBorder="1" applyAlignment="1">
      <alignment horizontal="center" vertical="top"/>
    </xf>
    <xf numFmtId="165" fontId="4" fillId="6" borderId="13" xfId="0" applyNumberFormat="1" applyFont="1" applyFill="1" applyBorder="1" applyAlignment="1">
      <alignment vertical="top"/>
    </xf>
    <xf numFmtId="1" fontId="4" fillId="5" borderId="13" xfId="0" applyNumberFormat="1" applyFont="1" applyFill="1" applyBorder="1" applyAlignment="1">
      <alignment vertical="top"/>
    </xf>
    <xf numFmtId="2" fontId="4" fillId="0" borderId="31" xfId="0" applyNumberFormat="1" applyFont="1" applyFill="1" applyBorder="1" applyAlignment="1">
      <alignment vertical="top"/>
    </xf>
    <xf numFmtId="49" fontId="4" fillId="0" borderId="32" xfId="0" applyNumberFormat="1" applyFont="1" applyFill="1" applyBorder="1" applyAlignment="1">
      <alignment vertical="top"/>
    </xf>
    <xf numFmtId="49" fontId="11" fillId="0" borderId="33" xfId="0" applyNumberFormat="1" applyFont="1" applyFill="1" applyBorder="1" applyAlignment="1">
      <alignment vertical="top"/>
    </xf>
    <xf numFmtId="49" fontId="4" fillId="0" borderId="34" xfId="0" applyNumberFormat="1" applyFont="1" applyFill="1" applyBorder="1" applyAlignment="1">
      <alignment vertical="top"/>
    </xf>
    <xf numFmtId="2" fontId="4" fillId="0" borderId="2" xfId="0" applyNumberFormat="1" applyFont="1" applyBorder="1" applyAlignment="1">
      <alignment vertical="top"/>
    </xf>
    <xf numFmtId="2" fontId="4" fillId="0" borderId="2" xfId="0" applyNumberFormat="1" applyFont="1" applyFill="1" applyBorder="1" applyAlignment="1">
      <alignment vertical="top" wrapText="1"/>
    </xf>
    <xf numFmtId="49" fontId="4" fillId="5" borderId="29" xfId="0" applyNumberFormat="1" applyFont="1" applyFill="1" applyBorder="1" applyAlignment="1">
      <alignment vertical="top"/>
    </xf>
    <xf numFmtId="165" fontId="6" fillId="5" borderId="13" xfId="0" applyNumberFormat="1" applyFont="1" applyFill="1" applyBorder="1" applyAlignment="1">
      <alignment vertical="top"/>
    </xf>
    <xf numFmtId="49" fontId="4" fillId="4" borderId="13" xfId="0" applyNumberFormat="1" applyFont="1" applyFill="1" applyBorder="1" applyAlignment="1">
      <alignment horizontal="center" vertical="top"/>
    </xf>
    <xf numFmtId="49" fontId="9" fillId="0" borderId="29" xfId="0" applyNumberFormat="1" applyFont="1" applyFill="1" applyBorder="1" applyAlignment="1">
      <alignment vertical="top"/>
    </xf>
    <xf numFmtId="2" fontId="3" fillId="0" borderId="34" xfId="0" applyNumberFormat="1" applyFont="1" applyFill="1" applyBorder="1" applyAlignment="1">
      <alignment horizontal="center" vertical="top"/>
    </xf>
    <xf numFmtId="2" fontId="5" fillId="4" borderId="2" xfId="0" applyNumberFormat="1" applyFont="1" applyFill="1" applyBorder="1" applyAlignment="1">
      <alignment horizontal="left" vertical="top"/>
    </xf>
    <xf numFmtId="2" fontId="4" fillId="4" borderId="2" xfId="0" applyNumberFormat="1" applyFont="1" applyFill="1" applyBorder="1" applyAlignment="1">
      <alignment horizontal="center" vertical="top"/>
    </xf>
    <xf numFmtId="2" fontId="5" fillId="0" borderId="4" xfId="0" applyNumberFormat="1" applyFont="1" applyFill="1" applyBorder="1" applyAlignment="1">
      <alignment vertical="top"/>
    </xf>
    <xf numFmtId="2" fontId="5" fillId="5" borderId="20" xfId="0" applyNumberFormat="1" applyFont="1" applyFill="1" applyBorder="1" applyAlignment="1">
      <alignment horizontal="left" vertical="top"/>
    </xf>
    <xf numFmtId="2" fontId="5" fillId="5" borderId="20" xfId="0" applyNumberFormat="1" applyFont="1" applyFill="1" applyBorder="1" applyAlignment="1">
      <alignment vertical="top"/>
    </xf>
    <xf numFmtId="2" fontId="5" fillId="0" borderId="20" xfId="0" applyNumberFormat="1" applyFont="1" applyBorder="1" applyAlignment="1">
      <alignment horizontal="left" vertical="top"/>
    </xf>
    <xf numFmtId="3" fontId="4" fillId="6" borderId="16" xfId="0" applyNumberFormat="1" applyFont="1" applyFill="1" applyBorder="1" applyAlignment="1">
      <alignment vertical="top"/>
    </xf>
    <xf numFmtId="3" fontId="4" fillId="6" borderId="20" xfId="0" applyNumberFormat="1" applyFont="1" applyFill="1" applyBorder="1" applyAlignment="1">
      <alignment vertical="top"/>
    </xf>
    <xf numFmtId="3" fontId="4" fillId="6" borderId="21" xfId="0" applyNumberFormat="1" applyFont="1" applyFill="1" applyBorder="1" applyAlignment="1">
      <alignment vertical="top"/>
    </xf>
    <xf numFmtId="3" fontId="4" fillId="6" borderId="12" xfId="0" applyNumberFormat="1" applyFont="1" applyFill="1" applyBorder="1" applyAlignment="1">
      <alignment vertical="top"/>
    </xf>
    <xf numFmtId="3" fontId="4" fillId="6" borderId="2" xfId="0" applyNumberFormat="1" applyFont="1" applyFill="1" applyBorder="1" applyAlignment="1">
      <alignment vertical="top"/>
    </xf>
    <xf numFmtId="3" fontId="4" fillId="6" borderId="13" xfId="0" applyNumberFormat="1" applyFont="1" applyFill="1" applyBorder="1" applyAlignment="1">
      <alignment vertical="top"/>
    </xf>
    <xf numFmtId="3" fontId="4" fillId="6" borderId="17" xfId="0" applyNumberFormat="1" applyFont="1" applyFill="1" applyBorder="1" applyAlignment="1">
      <alignment vertical="top"/>
    </xf>
    <xf numFmtId="3" fontId="4" fillId="6" borderId="4" xfId="0" applyNumberFormat="1" applyFont="1" applyFill="1" applyBorder="1" applyAlignment="1">
      <alignment vertical="top"/>
    </xf>
    <xf numFmtId="3" fontId="4" fillId="6" borderId="22" xfId="0" applyNumberFormat="1" applyFont="1" applyFill="1" applyBorder="1" applyAlignment="1">
      <alignment vertical="top"/>
    </xf>
    <xf numFmtId="1" fontId="4" fillId="5" borderId="22" xfId="0" applyNumberFormat="1" applyFont="1" applyFill="1" applyBorder="1" applyAlignment="1">
      <alignment vertical="top"/>
    </xf>
    <xf numFmtId="1" fontId="4" fillId="6" borderId="22" xfId="0" applyNumberFormat="1" applyFont="1" applyFill="1" applyBorder="1" applyAlignment="1">
      <alignment vertical="top"/>
    </xf>
    <xf numFmtId="2" fontId="4" fillId="0" borderId="21" xfId="0" applyNumberFormat="1" applyFont="1" applyFill="1" applyBorder="1" applyAlignment="1">
      <alignment vertical="top"/>
    </xf>
    <xf numFmtId="1" fontId="4" fillId="0" borderId="21" xfId="0" applyNumberFormat="1" applyFont="1" applyFill="1" applyBorder="1" applyAlignment="1">
      <alignment horizontal="center" vertical="top"/>
    </xf>
    <xf numFmtId="1" fontId="4" fillId="0" borderId="21" xfId="0" applyNumberFormat="1" applyFont="1" applyFill="1" applyBorder="1" applyAlignment="1">
      <alignment horizontal="right" vertical="top"/>
    </xf>
    <xf numFmtId="2" fontId="4" fillId="0" borderId="21" xfId="0" applyNumberFormat="1" applyFont="1" applyFill="1" applyBorder="1" applyAlignment="1">
      <alignment horizontal="center" vertical="top"/>
    </xf>
    <xf numFmtId="1" fontId="4" fillId="5" borderId="21" xfId="0" applyNumberFormat="1" applyFont="1" applyFill="1" applyBorder="1" applyAlignment="1">
      <alignment horizontal="center" vertical="top"/>
    </xf>
    <xf numFmtId="1" fontId="4" fillId="0" borderId="22" xfId="0" applyNumberFormat="1" applyFont="1" applyFill="1" applyBorder="1" applyAlignment="1">
      <alignment vertical="top"/>
    </xf>
    <xf numFmtId="3" fontId="4" fillId="5" borderId="20" xfId="0" applyNumberFormat="1" applyFont="1" applyFill="1" applyBorder="1" applyAlignment="1">
      <alignment vertical="top"/>
    </xf>
    <xf numFmtId="3" fontId="4" fillId="5" borderId="16" xfId="0" applyNumberFormat="1" applyFont="1" applyFill="1" applyBorder="1" applyAlignment="1">
      <alignment vertical="top"/>
    </xf>
    <xf numFmtId="3" fontId="4" fillId="5" borderId="21" xfId="0" applyNumberFormat="1" applyFont="1" applyFill="1" applyBorder="1" applyAlignment="1">
      <alignment vertical="top"/>
    </xf>
    <xf numFmtId="3" fontId="4" fillId="0" borderId="12" xfId="0" applyNumberFormat="1" applyFont="1" applyFill="1" applyBorder="1" applyAlignment="1">
      <alignment vertical="top"/>
    </xf>
    <xf numFmtId="3" fontId="4" fillId="0" borderId="2" xfId="0" applyNumberFormat="1" applyFont="1" applyFill="1" applyBorder="1" applyAlignment="1">
      <alignment vertical="top"/>
    </xf>
    <xf numFmtId="3" fontId="4" fillId="0" borderId="13" xfId="0" applyNumberFormat="1" applyFont="1" applyFill="1" applyBorder="1" applyAlignment="1">
      <alignment vertical="top"/>
    </xf>
    <xf numFmtId="3" fontId="4" fillId="0" borderId="16" xfId="0" applyNumberFormat="1" applyFont="1" applyFill="1" applyBorder="1" applyAlignment="1">
      <alignment vertical="top"/>
    </xf>
    <xf numFmtId="3" fontId="4" fillId="0" borderId="20" xfId="0" applyNumberFormat="1" applyFont="1" applyFill="1" applyBorder="1" applyAlignment="1">
      <alignment vertical="top"/>
    </xf>
    <xf numFmtId="3" fontId="4" fillId="0" borderId="21" xfId="0" applyNumberFormat="1" applyFont="1" applyFill="1" applyBorder="1" applyAlignment="1">
      <alignment vertical="top"/>
    </xf>
    <xf numFmtId="3" fontId="4" fillId="4" borderId="14" xfId="0" applyNumberFormat="1" applyFont="1" applyFill="1" applyBorder="1" applyAlignment="1">
      <alignment vertical="top"/>
    </xf>
    <xf numFmtId="3" fontId="4" fillId="4" borderId="3" xfId="0" applyNumberFormat="1" applyFont="1" applyFill="1" applyBorder="1" applyAlignment="1">
      <alignment vertical="top"/>
    </xf>
    <xf numFmtId="3" fontId="4" fillId="4" borderId="15" xfId="0" applyNumberFormat="1" applyFont="1" applyFill="1" applyBorder="1" applyAlignment="1">
      <alignment vertical="top"/>
    </xf>
    <xf numFmtId="3" fontId="4" fillId="4" borderId="17" xfId="0" applyNumberFormat="1" applyFont="1" applyFill="1" applyBorder="1" applyAlignment="1">
      <alignment vertical="top"/>
    </xf>
    <xf numFmtId="3" fontId="4" fillId="4" borderId="4" xfId="0" applyNumberFormat="1" applyFont="1" applyFill="1" applyBorder="1" applyAlignment="1">
      <alignment vertical="top"/>
    </xf>
    <xf numFmtId="3" fontId="4" fillId="4" borderId="22" xfId="0" applyNumberFormat="1" applyFont="1" applyFill="1" applyBorder="1" applyAlignment="1">
      <alignment vertical="top"/>
    </xf>
    <xf numFmtId="3" fontId="4" fillId="0" borderId="16" xfId="0" applyNumberFormat="1" applyFont="1" applyFill="1" applyBorder="1" applyAlignment="1">
      <alignment horizontal="center" vertical="top"/>
    </xf>
    <xf numFmtId="3" fontId="4" fillId="0" borderId="20" xfId="0" applyNumberFormat="1" applyFont="1" applyFill="1" applyBorder="1" applyAlignment="1">
      <alignment horizontal="center" vertical="top"/>
    </xf>
    <xf numFmtId="3" fontId="4" fillId="0" borderId="21" xfId="0" applyNumberFormat="1" applyFont="1" applyFill="1" applyBorder="1" applyAlignment="1">
      <alignment horizontal="center" vertical="top"/>
    </xf>
    <xf numFmtId="3" fontId="4" fillId="0" borderId="21" xfId="0" applyNumberFormat="1" applyFont="1" applyFill="1" applyBorder="1" applyAlignment="1">
      <alignment horizontal="right" vertical="top"/>
    </xf>
    <xf numFmtId="3" fontId="4" fillId="0" borderId="16" xfId="0" applyNumberFormat="1" applyFont="1" applyFill="1" applyBorder="1" applyAlignment="1">
      <alignment horizontal="right" vertical="top"/>
    </xf>
    <xf numFmtId="3" fontId="4" fillId="5" borderId="16" xfId="0" applyNumberFormat="1" applyFont="1" applyFill="1" applyBorder="1" applyAlignment="1">
      <alignment horizontal="center" vertical="top"/>
    </xf>
    <xf numFmtId="3" fontId="4" fillId="5" borderId="20" xfId="0" applyNumberFormat="1" applyFont="1" applyFill="1" applyBorder="1" applyAlignment="1">
      <alignment horizontal="center" vertical="top"/>
    </xf>
    <xf numFmtId="3" fontId="4" fillId="5" borderId="21" xfId="0" applyNumberFormat="1" applyFont="1" applyFill="1" applyBorder="1" applyAlignment="1">
      <alignment horizontal="center" vertical="top"/>
    </xf>
    <xf numFmtId="3" fontId="4" fillId="5" borderId="12" xfId="0" applyNumberFormat="1" applyFont="1" applyFill="1" applyBorder="1" applyAlignment="1">
      <alignment vertical="top"/>
    </xf>
    <xf numFmtId="3" fontId="4" fillId="5" borderId="2" xfId="0" applyNumberFormat="1" applyFont="1" applyFill="1" applyBorder="1" applyAlignment="1">
      <alignment vertical="top"/>
    </xf>
    <xf numFmtId="3" fontId="6" fillId="5" borderId="13" xfId="0" applyNumberFormat="1" applyFont="1" applyFill="1" applyBorder="1" applyAlignment="1">
      <alignment vertical="top"/>
    </xf>
    <xf numFmtId="3" fontId="4" fillId="0" borderId="20" xfId="0" applyNumberFormat="1" applyFont="1" applyFill="1" applyBorder="1" applyAlignment="1">
      <alignment horizontal="right" vertical="top"/>
    </xf>
    <xf numFmtId="3" fontId="6" fillId="0" borderId="21" xfId="0" applyNumberFormat="1" applyFont="1" applyFill="1" applyBorder="1" applyAlignment="1">
      <alignment vertical="top"/>
    </xf>
    <xf numFmtId="3" fontId="4" fillId="4" borderId="16" xfId="0" applyNumberFormat="1" applyFont="1" applyFill="1" applyBorder="1" applyAlignment="1">
      <alignment horizontal="center" vertical="top"/>
    </xf>
    <xf numFmtId="3" fontId="4" fillId="4" borderId="20" xfId="0" applyNumberFormat="1" applyFont="1" applyFill="1" applyBorder="1" applyAlignment="1">
      <alignment horizontal="center" vertical="top"/>
    </xf>
    <xf numFmtId="3" fontId="4" fillId="4" borderId="21" xfId="0" applyNumberFormat="1" applyFont="1" applyFill="1" applyBorder="1" applyAlignment="1">
      <alignment horizontal="center" vertical="top"/>
    </xf>
    <xf numFmtId="3" fontId="4" fillId="4" borderId="12" xfId="0" applyNumberFormat="1" applyFont="1" applyFill="1" applyBorder="1" applyAlignment="1">
      <alignment horizontal="center" vertical="top"/>
    </xf>
    <xf numFmtId="3" fontId="4" fillId="4" borderId="2" xfId="0" applyNumberFormat="1" applyFont="1" applyFill="1" applyBorder="1" applyAlignment="1">
      <alignment horizontal="center" vertical="top"/>
    </xf>
    <xf numFmtId="3" fontId="4" fillId="4" borderId="13" xfId="0" applyNumberFormat="1" applyFont="1" applyFill="1" applyBorder="1" applyAlignment="1">
      <alignment horizontal="center" vertical="top"/>
    </xf>
    <xf numFmtId="3" fontId="4" fillId="4" borderId="14" xfId="0" applyNumberFormat="1" applyFont="1" applyFill="1" applyBorder="1" applyAlignment="1">
      <alignment horizontal="center" vertical="top"/>
    </xf>
    <xf numFmtId="3" fontId="4" fillId="4" borderId="3" xfId="0" applyNumberFormat="1" applyFont="1" applyFill="1" applyBorder="1" applyAlignment="1">
      <alignment horizontal="center" vertical="top"/>
    </xf>
    <xf numFmtId="3" fontId="4" fillId="4" borderId="15" xfId="0" applyNumberFormat="1" applyFont="1" applyFill="1" applyBorder="1" applyAlignment="1">
      <alignment horizontal="center" vertical="top"/>
    </xf>
    <xf numFmtId="3" fontId="4" fillId="4" borderId="17" xfId="0" applyNumberFormat="1" applyFont="1" applyFill="1" applyBorder="1" applyAlignment="1">
      <alignment horizontal="center" vertical="top"/>
    </xf>
    <xf numFmtId="3" fontId="4" fillId="4" borderId="4" xfId="0" applyNumberFormat="1" applyFont="1" applyFill="1" applyBorder="1" applyAlignment="1">
      <alignment horizontal="center" vertical="top"/>
    </xf>
    <xf numFmtId="3" fontId="4" fillId="4" borderId="22" xfId="0" applyNumberFormat="1" applyFont="1" applyFill="1" applyBorder="1" applyAlignment="1">
      <alignment horizontal="center" vertical="top"/>
    </xf>
    <xf numFmtId="166" fontId="4" fillId="6" borderId="4" xfId="0" applyNumberFormat="1" applyFont="1" applyFill="1" applyBorder="1" applyAlignment="1">
      <alignment vertical="top"/>
    </xf>
    <xf numFmtId="166" fontId="4" fillId="5" borderId="16" xfId="0" applyNumberFormat="1" applyFont="1" applyFill="1" applyBorder="1" applyAlignment="1">
      <alignment vertical="top"/>
    </xf>
    <xf numFmtId="166" fontId="4" fillId="5" borderId="20" xfId="0" applyNumberFormat="1" applyFont="1" applyFill="1" applyBorder="1" applyAlignment="1">
      <alignment vertical="top"/>
    </xf>
    <xf numFmtId="166" fontId="4" fillId="0" borderId="12" xfId="0" applyNumberFormat="1" applyFont="1" applyFill="1" applyBorder="1" applyAlignment="1">
      <alignment vertical="top"/>
    </xf>
    <xf numFmtId="166" fontId="4" fillId="0" borderId="2" xfId="0" applyNumberFormat="1" applyFont="1" applyFill="1" applyBorder="1" applyAlignment="1">
      <alignment vertical="top"/>
    </xf>
    <xf numFmtId="166" fontId="4" fillId="0" borderId="16" xfId="0" applyNumberFormat="1" applyFont="1" applyFill="1" applyBorder="1" applyAlignment="1">
      <alignment vertical="top"/>
    </xf>
    <xf numFmtId="166" fontId="4" fillId="0" borderId="20" xfId="0" applyNumberFormat="1" applyFont="1" applyBorder="1" applyAlignment="1">
      <alignment vertical="top"/>
    </xf>
    <xf numFmtId="166" fontId="4" fillId="4" borderId="14" xfId="0" applyNumberFormat="1" applyFont="1" applyFill="1" applyBorder="1" applyAlignment="1">
      <alignment vertical="top"/>
    </xf>
    <xf numFmtId="166" fontId="4" fillId="4" borderId="3" xfId="0" applyNumberFormat="1" applyFont="1" applyFill="1" applyBorder="1" applyAlignment="1">
      <alignment vertical="top"/>
    </xf>
    <xf numFmtId="166" fontId="4" fillId="4" borderId="17" xfId="0" applyNumberFormat="1" applyFont="1" applyFill="1" applyBorder="1" applyAlignment="1">
      <alignment vertical="top"/>
    </xf>
    <xf numFmtId="166" fontId="4" fillId="4" borderId="4" xfId="0" applyNumberFormat="1" applyFont="1" applyFill="1" applyBorder="1" applyAlignment="1">
      <alignment vertical="top"/>
    </xf>
    <xf numFmtId="166" fontId="4" fillId="0" borderId="16" xfId="0" applyNumberFormat="1" applyFont="1" applyFill="1" applyBorder="1" applyAlignment="1">
      <alignment horizontal="center" vertical="top"/>
    </xf>
    <xf numFmtId="166" fontId="4" fillId="0" borderId="20" xfId="0" applyNumberFormat="1" applyFont="1" applyFill="1" applyBorder="1" applyAlignment="1">
      <alignment horizontal="center" vertical="top"/>
    </xf>
    <xf numFmtId="166" fontId="4" fillId="0" borderId="20" xfId="0" applyNumberFormat="1" applyFont="1" applyFill="1" applyBorder="1" applyAlignment="1">
      <alignment vertical="top"/>
    </xf>
    <xf numFmtId="166" fontId="4" fillId="5" borderId="16" xfId="0" applyNumberFormat="1" applyFont="1" applyFill="1" applyBorder="1" applyAlignment="1">
      <alignment horizontal="center" vertical="top"/>
    </xf>
    <xf numFmtId="166" fontId="4" fillId="5" borderId="20" xfId="0" applyNumberFormat="1" applyFont="1" applyFill="1" applyBorder="1" applyAlignment="1">
      <alignment horizontal="center" vertical="top"/>
    </xf>
    <xf numFmtId="166" fontId="6" fillId="5" borderId="12" xfId="0" applyNumberFormat="1" applyFont="1" applyFill="1" applyBorder="1" applyAlignment="1">
      <alignment vertical="top"/>
    </xf>
    <xf numFmtId="166" fontId="6" fillId="5" borderId="2" xfId="0" applyNumberFormat="1" applyFont="1" applyFill="1" applyBorder="1" applyAlignment="1">
      <alignment vertical="top"/>
    </xf>
    <xf numFmtId="166" fontId="4" fillId="0" borderId="16" xfId="0" applyNumberFormat="1" applyFont="1" applyFill="1" applyBorder="1" applyAlignment="1">
      <alignment horizontal="right" vertical="top"/>
    </xf>
    <xf numFmtId="166" fontId="4" fillId="0" borderId="20" xfId="0" applyNumberFormat="1" applyFont="1" applyFill="1" applyBorder="1" applyAlignment="1">
      <alignment horizontal="right" vertical="top"/>
    </xf>
    <xf numFmtId="166" fontId="4" fillId="4" borderId="16" xfId="0" applyNumberFormat="1" applyFont="1" applyFill="1" applyBorder="1" applyAlignment="1">
      <alignment horizontal="center" vertical="top"/>
    </xf>
    <xf numFmtId="166" fontId="4" fillId="4" borderId="20" xfId="0" applyNumberFormat="1" applyFont="1" applyFill="1" applyBorder="1" applyAlignment="1">
      <alignment horizontal="center" vertical="top"/>
    </xf>
    <xf numFmtId="166" fontId="4" fillId="4" borderId="12" xfId="0" applyNumberFormat="1" applyFont="1" applyFill="1" applyBorder="1" applyAlignment="1">
      <alignment horizontal="center" vertical="top"/>
    </xf>
    <xf numFmtId="166" fontId="4" fillId="4" borderId="2" xfId="0" applyNumberFormat="1" applyFont="1" applyFill="1" applyBorder="1" applyAlignment="1">
      <alignment horizontal="center" vertical="top"/>
    </xf>
    <xf numFmtId="166" fontId="4" fillId="4" borderId="14" xfId="0" applyNumberFormat="1" applyFont="1" applyFill="1" applyBorder="1" applyAlignment="1">
      <alignment horizontal="center" vertical="top"/>
    </xf>
    <xf numFmtId="166" fontId="4" fillId="4" borderId="3" xfId="0" applyNumberFormat="1" applyFont="1" applyFill="1" applyBorder="1" applyAlignment="1">
      <alignment horizontal="center" vertical="top"/>
    </xf>
    <xf numFmtId="166" fontId="4" fillId="4" borderId="17" xfId="0" applyNumberFormat="1" applyFont="1" applyFill="1" applyBorder="1" applyAlignment="1">
      <alignment horizontal="center" vertical="top"/>
    </xf>
    <xf numFmtId="166" fontId="4" fillId="4" borderId="4" xfId="0" applyNumberFormat="1" applyFont="1" applyFill="1" applyBorder="1" applyAlignment="1">
      <alignment horizontal="center" vertical="top"/>
    </xf>
    <xf numFmtId="3" fontId="4" fillId="0" borderId="20" xfId="0" applyNumberFormat="1" applyFont="1" applyBorder="1" applyAlignment="1">
      <alignment vertical="top"/>
    </xf>
    <xf numFmtId="3" fontId="6" fillId="5" borderId="2" xfId="0" applyNumberFormat="1" applyFont="1" applyFill="1" applyBorder="1" applyAlignment="1">
      <alignment vertical="top"/>
    </xf>
    <xf numFmtId="4" fontId="4" fillId="6" borderId="4" xfId="0" applyNumberFormat="1" applyFont="1" applyFill="1" applyBorder="1" applyAlignment="1">
      <alignment vertical="top"/>
    </xf>
    <xf numFmtId="4" fontId="4" fillId="5" borderId="20" xfId="0" applyNumberFormat="1" applyFont="1" applyFill="1" applyBorder="1" applyAlignment="1">
      <alignment vertical="top"/>
    </xf>
    <xf numFmtId="4" fontId="4" fillId="0" borderId="2" xfId="0" applyNumberFormat="1" applyFont="1" applyFill="1" applyBorder="1" applyAlignment="1">
      <alignment vertical="top"/>
    </xf>
    <xf numFmtId="4" fontId="6" fillId="0" borderId="2" xfId="0" applyNumberFormat="1" applyFont="1" applyFill="1" applyBorder="1" applyAlignment="1">
      <alignment vertical="top"/>
    </xf>
    <xf numFmtId="4" fontId="4" fillId="0" borderId="20" xfId="0" applyNumberFormat="1" applyFont="1" applyBorder="1" applyAlignment="1">
      <alignment vertical="top"/>
    </xf>
    <xf numFmtId="4" fontId="4" fillId="4" borderId="3" xfId="0" applyNumberFormat="1" applyFont="1" applyFill="1" applyBorder="1" applyAlignment="1">
      <alignment vertical="top"/>
    </xf>
    <xf numFmtId="4" fontId="4" fillId="4" borderId="4" xfId="0" applyNumberFormat="1" applyFont="1" applyFill="1" applyBorder="1" applyAlignment="1">
      <alignment vertical="top"/>
    </xf>
    <xf numFmtId="4" fontId="4" fillId="0" borderId="20" xfId="0" applyNumberFormat="1" applyFont="1" applyFill="1" applyBorder="1" applyAlignment="1">
      <alignment horizontal="center" vertical="top"/>
    </xf>
    <xf numFmtId="4" fontId="4" fillId="0" borderId="20" xfId="0" applyNumberFormat="1" applyFont="1" applyFill="1" applyBorder="1" applyAlignment="1">
      <alignment vertical="top"/>
    </xf>
    <xf numFmtId="4" fontId="4" fillId="5" borderId="20" xfId="0" applyNumberFormat="1" applyFont="1" applyFill="1" applyBorder="1" applyAlignment="1">
      <alignment horizontal="center" vertical="top"/>
    </xf>
    <xf numFmtId="4" fontId="6" fillId="5" borderId="2" xfId="0" applyNumberFormat="1" applyFont="1" applyFill="1" applyBorder="1" applyAlignment="1">
      <alignment vertical="top"/>
    </xf>
    <xf numFmtId="4" fontId="4" fillId="5" borderId="2" xfId="0" applyNumberFormat="1" applyFont="1" applyFill="1" applyBorder="1" applyAlignment="1">
      <alignment vertical="top"/>
    </xf>
    <xf numFmtId="4" fontId="4" fillId="0" borderId="20" xfId="0" applyNumberFormat="1" applyFont="1" applyFill="1" applyBorder="1" applyAlignment="1">
      <alignment horizontal="right" vertical="top"/>
    </xf>
    <xf numFmtId="4" fontId="4" fillId="4" borderId="20" xfId="0" applyNumberFormat="1" applyFont="1" applyFill="1" applyBorder="1" applyAlignment="1">
      <alignment horizontal="center" vertical="top"/>
    </xf>
    <xf numFmtId="4" fontId="4" fillId="4" borderId="2" xfId="0" applyNumberFormat="1" applyFont="1" applyFill="1" applyBorder="1" applyAlignment="1">
      <alignment horizontal="center" vertical="top"/>
    </xf>
    <xf numFmtId="4" fontId="4" fillId="4" borderId="3" xfId="0" applyNumberFormat="1" applyFont="1" applyFill="1" applyBorder="1" applyAlignment="1">
      <alignment horizontal="center" vertical="top"/>
    </xf>
    <xf numFmtId="4" fontId="4" fillId="4" borderId="4" xfId="0" applyNumberFormat="1" applyFont="1" applyFill="1" applyBorder="1" applyAlignment="1">
      <alignment horizontal="center" vertical="top"/>
    </xf>
    <xf numFmtId="2" fontId="4" fillId="7" borderId="35" xfId="0" applyNumberFormat="1" applyFont="1" applyFill="1" applyBorder="1" applyAlignment="1">
      <alignment horizontal="center" vertical="top"/>
    </xf>
    <xf numFmtId="2" fontId="4" fillId="7" borderId="36" xfId="0" applyNumberFormat="1" applyFont="1" applyFill="1" applyBorder="1" applyAlignment="1">
      <alignment horizontal="center" vertical="top"/>
    </xf>
    <xf numFmtId="49" fontId="4" fillId="7" borderId="36" xfId="0" applyNumberFormat="1" applyFont="1" applyFill="1" applyBorder="1" applyAlignment="1">
      <alignment horizontal="center" vertical="top"/>
    </xf>
    <xf numFmtId="2" fontId="4" fillId="7" borderId="37" xfId="0" applyNumberFormat="1" applyFont="1" applyFill="1" applyBorder="1" applyAlignment="1">
      <alignment horizontal="center" vertical="top"/>
    </xf>
    <xf numFmtId="2" fontId="3" fillId="0" borderId="36" xfId="0" applyNumberFormat="1" applyFont="1" applyFill="1" applyBorder="1" applyAlignment="1">
      <alignment vertical="top"/>
    </xf>
    <xf numFmtId="49" fontId="4" fillId="4" borderId="35" xfId="0" applyNumberFormat="1" applyFont="1" applyFill="1" applyBorder="1" applyAlignment="1">
      <alignment horizontal="center" vertical="top"/>
    </xf>
    <xf numFmtId="49" fontId="4" fillId="4" borderId="36" xfId="0" applyNumberFormat="1" applyFont="1" applyFill="1" applyBorder="1" applyAlignment="1">
      <alignment horizontal="center" vertical="top"/>
    </xf>
    <xf numFmtId="1" fontId="3" fillId="5" borderId="35" xfId="0" applyNumberFormat="1" applyFont="1" applyFill="1" applyBorder="1" applyAlignment="1">
      <alignment horizontal="center" vertical="top"/>
    </xf>
    <xf numFmtId="3" fontId="4" fillId="6" borderId="38" xfId="0" applyNumberFormat="1" applyFont="1" applyFill="1" applyBorder="1" applyAlignment="1">
      <alignment vertical="top"/>
    </xf>
    <xf numFmtId="3" fontId="4" fillId="6" borderId="37" xfId="0" applyNumberFormat="1" applyFont="1" applyFill="1" applyBorder="1" applyAlignment="1">
      <alignment vertical="top"/>
    </xf>
    <xf numFmtId="3" fontId="4" fillId="6" borderId="39" xfId="0" applyNumberFormat="1" applyFont="1" applyFill="1" applyBorder="1" applyAlignment="1">
      <alignment vertical="top"/>
    </xf>
    <xf numFmtId="3" fontId="4" fillId="5" borderId="38" xfId="0" applyNumberFormat="1" applyFont="1" applyFill="1" applyBorder="1" applyAlignment="1">
      <alignment vertical="top"/>
    </xf>
    <xf numFmtId="3" fontId="4" fillId="0" borderId="37" xfId="0" applyNumberFormat="1" applyFont="1" applyFill="1" applyBorder="1" applyAlignment="1">
      <alignment vertical="top"/>
    </xf>
    <xf numFmtId="3" fontId="4" fillId="0" borderId="38" xfId="0" applyNumberFormat="1" applyFont="1" applyFill="1" applyBorder="1" applyAlignment="1">
      <alignment vertical="top"/>
    </xf>
    <xf numFmtId="3" fontId="4" fillId="4" borderId="35" xfId="0" applyNumberFormat="1" applyFont="1" applyFill="1" applyBorder="1" applyAlignment="1">
      <alignment vertical="top"/>
    </xf>
    <xf numFmtId="3" fontId="4" fillId="4" borderId="39" xfId="0" applyNumberFormat="1" applyFont="1" applyFill="1" applyBorder="1" applyAlignment="1">
      <alignment vertical="top"/>
    </xf>
    <xf numFmtId="3" fontId="4" fillId="0" borderId="38" xfId="0" applyNumberFormat="1" applyFont="1" applyFill="1" applyBorder="1" applyAlignment="1">
      <alignment horizontal="center" vertical="top"/>
    </xf>
    <xf numFmtId="3" fontId="4" fillId="0" borderId="38" xfId="0" applyNumberFormat="1" applyFont="1" applyFill="1" applyBorder="1" applyAlignment="1">
      <alignment horizontal="right" vertical="top"/>
    </xf>
    <xf numFmtId="3" fontId="4" fillId="5" borderId="38" xfId="0" applyNumberFormat="1" applyFont="1" applyFill="1" applyBorder="1" applyAlignment="1">
      <alignment horizontal="center" vertical="top"/>
    </xf>
    <xf numFmtId="3" fontId="6" fillId="5" borderId="37" xfId="0" applyNumberFormat="1" applyFont="1" applyFill="1" applyBorder="1" applyAlignment="1">
      <alignment vertical="top"/>
    </xf>
    <xf numFmtId="3" fontId="6" fillId="0" borderId="38" xfId="0" applyNumberFormat="1" applyFont="1" applyFill="1" applyBorder="1" applyAlignment="1">
      <alignment vertical="top"/>
    </xf>
    <xf numFmtId="3" fontId="4" fillId="4" borderId="38" xfId="0" applyNumberFormat="1" applyFont="1" applyFill="1" applyBorder="1" applyAlignment="1">
      <alignment horizontal="center" vertical="top"/>
    </xf>
    <xf numFmtId="3" fontId="4" fillId="4" borderId="37" xfId="0" applyNumberFormat="1" applyFont="1" applyFill="1" applyBorder="1" applyAlignment="1">
      <alignment horizontal="center" vertical="top"/>
    </xf>
    <xf numFmtId="3" fontId="4" fillId="4" borderId="35" xfId="0" applyNumberFormat="1" applyFont="1" applyFill="1" applyBorder="1" applyAlignment="1">
      <alignment horizontal="center" vertical="top"/>
    </xf>
    <xf numFmtId="3" fontId="4" fillId="4" borderId="39" xfId="0" applyNumberFormat="1" applyFont="1" applyFill="1" applyBorder="1" applyAlignment="1">
      <alignment horizontal="center" vertical="top"/>
    </xf>
    <xf numFmtId="167" fontId="4" fillId="6" borderId="20" xfId="0" applyNumberFormat="1" applyFont="1" applyFill="1" applyBorder="1" applyAlignment="1">
      <alignment vertical="top"/>
    </xf>
    <xf numFmtId="167" fontId="4" fillId="6" borderId="2" xfId="0" applyNumberFormat="1" applyFont="1" applyFill="1" applyBorder="1" applyAlignment="1">
      <alignment vertical="top"/>
    </xf>
    <xf numFmtId="167" fontId="4" fillId="6" borderId="4" xfId="0" applyNumberFormat="1" applyFont="1" applyFill="1" applyBorder="1" applyAlignment="1">
      <alignment vertical="top"/>
    </xf>
    <xf numFmtId="167" fontId="4" fillId="5" borderId="20" xfId="0" applyNumberFormat="1" applyFont="1" applyFill="1" applyBorder="1" applyAlignment="1">
      <alignment vertical="top"/>
    </xf>
    <xf numFmtId="167" fontId="4" fillId="0" borderId="2" xfId="0" applyNumberFormat="1" applyFont="1" applyFill="1" applyBorder="1" applyAlignment="1">
      <alignment vertical="top"/>
    </xf>
    <xf numFmtId="167" fontId="4" fillId="0" borderId="20" xfId="0" applyNumberFormat="1" applyFont="1" applyFill="1" applyBorder="1" applyAlignment="1">
      <alignment vertical="top"/>
    </xf>
    <xf numFmtId="167" fontId="4" fillId="4" borderId="3" xfId="0" applyNumberFormat="1" applyFont="1" applyFill="1" applyBorder="1" applyAlignment="1">
      <alignment vertical="top"/>
    </xf>
    <xf numFmtId="167" fontId="4" fillId="4" borderId="4" xfId="0" applyNumberFormat="1" applyFont="1" applyFill="1" applyBorder="1" applyAlignment="1">
      <alignment vertical="top"/>
    </xf>
    <xf numFmtId="167" fontId="4" fillId="0" borderId="20" xfId="0" applyNumberFormat="1" applyFont="1" applyFill="1" applyBorder="1" applyAlignment="1">
      <alignment horizontal="center" vertical="top"/>
    </xf>
    <xf numFmtId="167" fontId="4" fillId="0" borderId="20" xfId="0" applyNumberFormat="1" applyFont="1" applyFill="1" applyBorder="1" applyAlignment="1">
      <alignment horizontal="right" vertical="top"/>
    </xf>
    <xf numFmtId="167" fontId="4" fillId="5" borderId="20" xfId="0" applyNumberFormat="1" applyFont="1" applyFill="1" applyBorder="1" applyAlignment="1">
      <alignment horizontal="center" vertical="top"/>
    </xf>
    <xf numFmtId="167" fontId="6" fillId="5" borderId="2" xfId="0" applyNumberFormat="1" applyFont="1" applyFill="1" applyBorder="1" applyAlignment="1">
      <alignment vertical="top"/>
    </xf>
    <xf numFmtId="167" fontId="6" fillId="0" borderId="20" xfId="0" applyNumberFormat="1" applyFont="1" applyFill="1" applyBorder="1" applyAlignment="1">
      <alignment vertical="top"/>
    </xf>
    <xf numFmtId="167" fontId="4" fillId="4" borderId="20" xfId="0" applyNumberFormat="1" applyFont="1" applyFill="1" applyBorder="1" applyAlignment="1">
      <alignment horizontal="center" vertical="top"/>
    </xf>
    <xf numFmtId="167" fontId="4" fillId="4" borderId="2" xfId="0" applyNumberFormat="1" applyFont="1" applyFill="1" applyBorder="1" applyAlignment="1">
      <alignment horizontal="center" vertical="top"/>
    </xf>
    <xf numFmtId="167" fontId="4" fillId="4" borderId="3" xfId="0" applyNumberFormat="1" applyFont="1" applyFill="1" applyBorder="1" applyAlignment="1">
      <alignment horizontal="center" vertical="top"/>
    </xf>
    <xf numFmtId="167" fontId="4" fillId="4" borderId="4" xfId="0" applyNumberFormat="1" applyFont="1" applyFill="1" applyBorder="1" applyAlignment="1">
      <alignment horizontal="center" vertical="top"/>
    </xf>
    <xf numFmtId="4" fontId="6" fillId="0" borderId="20" xfId="0" applyNumberFormat="1" applyFont="1" applyFill="1" applyBorder="1" applyAlignment="1">
      <alignment vertical="top"/>
    </xf>
    <xf numFmtId="166" fontId="6" fillId="0" borderId="20" xfId="0" applyNumberFormat="1" applyFont="1" applyFill="1" applyBorder="1" applyAlignment="1">
      <alignment vertical="top"/>
    </xf>
    <xf numFmtId="49" fontId="4" fillId="8" borderId="20" xfId="0" applyNumberFormat="1" applyFont="1" applyFill="1" applyBorder="1" applyAlignment="1">
      <alignment horizontal="center" vertical="top"/>
    </xf>
    <xf numFmtId="2" fontId="3" fillId="0" borderId="41" xfId="0" applyNumberFormat="1" applyFont="1" applyFill="1" applyBorder="1" applyAlignment="1">
      <alignment vertical="top"/>
    </xf>
    <xf numFmtId="49" fontId="4" fillId="4" borderId="40" xfId="0" applyNumberFormat="1" applyFont="1" applyFill="1" applyBorder="1" applyAlignment="1">
      <alignment horizontal="center" vertical="top"/>
    </xf>
    <xf numFmtId="49" fontId="4" fillId="4" borderId="41" xfId="0" applyNumberFormat="1" applyFont="1" applyFill="1" applyBorder="1" applyAlignment="1">
      <alignment horizontal="center" vertical="top"/>
    </xf>
    <xf numFmtId="1" fontId="3" fillId="5" borderId="40" xfId="0" applyNumberFormat="1" applyFont="1" applyFill="1" applyBorder="1" applyAlignment="1">
      <alignment horizontal="center" vertical="top"/>
    </xf>
    <xf numFmtId="2" fontId="4" fillId="0" borderId="43" xfId="0" applyNumberFormat="1" applyFont="1" applyFill="1" applyBorder="1" applyAlignment="1">
      <alignment vertical="top"/>
    </xf>
    <xf numFmtId="49" fontId="4" fillId="4" borderId="40" xfId="0" applyNumberFormat="1" applyFont="1" applyFill="1" applyBorder="1" applyAlignment="1">
      <alignment vertical="top"/>
    </xf>
    <xf numFmtId="49" fontId="4" fillId="4" borderId="44" xfId="0" applyNumberFormat="1" applyFont="1" applyFill="1" applyBorder="1" applyAlignment="1">
      <alignment vertical="top"/>
    </xf>
    <xf numFmtId="1" fontId="4" fillId="0" borderId="43" xfId="0" applyNumberFormat="1" applyFont="1" applyFill="1" applyBorder="1" applyAlignment="1">
      <alignment horizontal="center" vertical="top"/>
    </xf>
    <xf numFmtId="2" fontId="4" fillId="0" borderId="43" xfId="0" applyNumberFormat="1" applyFont="1" applyFill="1" applyBorder="1" applyAlignment="1">
      <alignment horizontal="center" vertical="top"/>
    </xf>
    <xf numFmtId="1" fontId="4" fillId="5" borderId="43" xfId="0" applyNumberFormat="1" applyFont="1" applyFill="1" applyBorder="1" applyAlignment="1">
      <alignment horizontal="center" vertical="top"/>
    </xf>
    <xf numFmtId="1" fontId="4" fillId="0" borderId="44" xfId="0" applyNumberFormat="1" applyFont="1" applyFill="1" applyBorder="1" applyAlignment="1">
      <alignment vertical="top"/>
    </xf>
    <xf numFmtId="165" fontId="6" fillId="0" borderId="43" xfId="0" applyNumberFormat="1" applyFont="1" applyFill="1" applyBorder="1" applyAlignment="1">
      <alignment vertical="top"/>
    </xf>
    <xf numFmtId="49" fontId="4" fillId="4" borderId="43" xfId="0" applyNumberFormat="1" applyFont="1" applyFill="1" applyBorder="1" applyAlignment="1">
      <alignment horizontal="center" vertical="top"/>
    </xf>
    <xf numFmtId="1" fontId="4" fillId="0" borderId="43" xfId="0" applyNumberFormat="1" applyFont="1" applyFill="1" applyBorder="1" applyAlignment="1">
      <alignment vertical="top"/>
    </xf>
    <xf numFmtId="49" fontId="4" fillId="4" borderId="42" xfId="0" applyNumberFormat="1" applyFont="1" applyFill="1" applyBorder="1" applyAlignment="1">
      <alignment horizontal="center" vertical="top"/>
    </xf>
    <xf numFmtId="49" fontId="4" fillId="4" borderId="44" xfId="0" applyNumberFormat="1" applyFont="1" applyFill="1" applyBorder="1" applyAlignment="1">
      <alignment horizontal="center" vertical="top"/>
    </xf>
    <xf numFmtId="49" fontId="4" fillId="3" borderId="42" xfId="0" applyNumberFormat="1" applyFont="1" applyFill="1" applyBorder="1" applyAlignment="1">
      <alignment horizontal="center" vertical="top"/>
    </xf>
    <xf numFmtId="166" fontId="4" fillId="6" borderId="38" xfId="0" applyNumberFormat="1" applyFont="1" applyFill="1" applyBorder="1" applyAlignment="1">
      <alignment vertical="top"/>
    </xf>
    <xf numFmtId="166" fontId="4" fillId="6" borderId="37" xfId="0" applyNumberFormat="1" applyFont="1" applyFill="1" applyBorder="1" applyAlignment="1">
      <alignment vertical="top"/>
    </xf>
    <xf numFmtId="166" fontId="4" fillId="0" borderId="38" xfId="0" applyNumberFormat="1" applyFont="1" applyFill="1" applyBorder="1" applyAlignment="1">
      <alignment horizontal="right" vertical="top"/>
    </xf>
    <xf numFmtId="166" fontId="4" fillId="5" borderId="38" xfId="0" applyNumberFormat="1" applyFont="1" applyFill="1" applyBorder="1" applyAlignment="1">
      <alignment vertical="top"/>
    </xf>
    <xf numFmtId="166" fontId="6" fillId="5" borderId="37" xfId="0" applyNumberFormat="1" applyFont="1" applyFill="1" applyBorder="1" applyAlignment="1">
      <alignment vertical="top"/>
    </xf>
    <xf numFmtId="168" fontId="4" fillId="5" borderId="44" xfId="0" applyNumberFormat="1" applyFont="1" applyFill="1" applyBorder="1" applyAlignment="1">
      <alignment vertical="top"/>
    </xf>
    <xf numFmtId="166" fontId="4" fillId="5" borderId="39" xfId="0" applyNumberFormat="1" applyFont="1" applyFill="1" applyBorder="1" applyAlignment="1">
      <alignment vertical="top"/>
    </xf>
    <xf numFmtId="166" fontId="4" fillId="5" borderId="4" xfId="0" applyNumberFormat="1" applyFont="1" applyFill="1" applyBorder="1" applyAlignment="1">
      <alignment vertical="top"/>
    </xf>
    <xf numFmtId="166" fontId="4" fillId="5" borderId="2" xfId="0" applyNumberFormat="1" applyFont="1" applyFill="1" applyBorder="1" applyAlignment="1">
      <alignment vertical="top"/>
    </xf>
    <xf numFmtId="166" fontId="4" fillId="9" borderId="16" xfId="0" applyNumberFormat="1" applyFont="1" applyFill="1" applyBorder="1" applyAlignment="1">
      <alignment vertical="top"/>
    </xf>
    <xf numFmtId="166" fontId="4" fillId="9" borderId="12" xfId="0" applyNumberFormat="1" applyFont="1" applyFill="1" applyBorder="1" applyAlignment="1">
      <alignment vertical="top"/>
    </xf>
    <xf numFmtId="167" fontId="4" fillId="9" borderId="20" xfId="0" applyNumberFormat="1" applyFont="1" applyFill="1" applyBorder="1" applyAlignment="1">
      <alignment vertical="top"/>
    </xf>
    <xf numFmtId="4" fontId="4" fillId="9" borderId="20" xfId="0" applyNumberFormat="1" applyFont="1" applyFill="1" applyBorder="1" applyAlignment="1">
      <alignment vertical="top"/>
    </xf>
    <xf numFmtId="166" fontId="4" fillId="9" borderId="20" xfId="0" applyNumberFormat="1" applyFont="1" applyFill="1" applyBorder="1" applyAlignment="1">
      <alignment vertical="top"/>
    </xf>
    <xf numFmtId="2" fontId="7" fillId="5" borderId="0" xfId="0" applyNumberFormat="1" applyFont="1" applyFill="1" applyAlignment="1">
      <alignment vertical="top"/>
    </xf>
    <xf numFmtId="168" fontId="11" fillId="5" borderId="44" xfId="0" applyNumberFormat="1" applyFont="1" applyFill="1" applyBorder="1" applyAlignment="1">
      <alignment vertical="top"/>
    </xf>
    <xf numFmtId="49" fontId="4" fillId="10" borderId="40" xfId="0" applyNumberFormat="1" applyFont="1" applyFill="1" applyBorder="1" applyAlignment="1">
      <alignment horizontal="center" vertical="top"/>
    </xf>
    <xf numFmtId="49" fontId="4" fillId="10" borderId="41" xfId="0" applyNumberFormat="1" applyFont="1" applyFill="1" applyBorder="1" applyAlignment="1">
      <alignment horizontal="center" vertical="top"/>
    </xf>
    <xf numFmtId="3" fontId="4" fillId="9" borderId="20" xfId="0" applyNumberFormat="1" applyFont="1" applyFill="1" applyBorder="1" applyAlignment="1">
      <alignment vertical="top"/>
    </xf>
    <xf numFmtId="166" fontId="4" fillId="9" borderId="2" xfId="0" applyNumberFormat="1" applyFont="1" applyFill="1" applyBorder="1" applyAlignment="1">
      <alignment vertical="top"/>
    </xf>
    <xf numFmtId="3" fontId="4" fillId="9" borderId="2" xfId="0" applyNumberFormat="1" applyFont="1" applyFill="1" applyBorder="1" applyAlignment="1">
      <alignment vertical="top"/>
    </xf>
    <xf numFmtId="4" fontId="4" fillId="9" borderId="2" xfId="0" applyNumberFormat="1" applyFont="1" applyFill="1" applyBorder="1" applyAlignment="1">
      <alignment vertical="top"/>
    </xf>
    <xf numFmtId="167" fontId="4" fillId="9" borderId="2" xfId="0" applyNumberFormat="1" applyFont="1" applyFill="1" applyBorder="1" applyAlignment="1">
      <alignment vertical="top"/>
    </xf>
    <xf numFmtId="166" fontId="4" fillId="9" borderId="14" xfId="0" applyNumberFormat="1" applyFont="1" applyFill="1" applyBorder="1" applyAlignment="1">
      <alignment vertical="top"/>
    </xf>
    <xf numFmtId="166" fontId="4" fillId="9" borderId="3" xfId="0" applyNumberFormat="1" applyFont="1" applyFill="1" applyBorder="1" applyAlignment="1">
      <alignment vertical="top"/>
    </xf>
    <xf numFmtId="3" fontId="4" fillId="9" borderId="3" xfId="0" applyNumberFormat="1" applyFont="1" applyFill="1" applyBorder="1" applyAlignment="1">
      <alignment vertical="top"/>
    </xf>
    <xf numFmtId="4" fontId="4" fillId="9" borderId="3" xfId="0" applyNumberFormat="1" applyFont="1" applyFill="1" applyBorder="1" applyAlignment="1">
      <alignment vertical="top"/>
    </xf>
    <xf numFmtId="167" fontId="4" fillId="9" borderId="3" xfId="0" applyNumberFormat="1" applyFont="1" applyFill="1" applyBorder="1" applyAlignment="1">
      <alignment vertical="top"/>
    </xf>
    <xf numFmtId="3" fontId="4" fillId="6" borderId="19" xfId="0" applyNumberFormat="1" applyFont="1" applyFill="1" applyBorder="1" applyAlignment="1">
      <alignment vertical="top"/>
    </xf>
    <xf numFmtId="167" fontId="4" fillId="6" borderId="19" xfId="0" applyNumberFormat="1" applyFont="1" applyFill="1" applyBorder="1" applyAlignment="1">
      <alignment vertical="top"/>
    </xf>
    <xf numFmtId="3" fontId="4" fillId="5" borderId="14" xfId="0" applyNumberFormat="1" applyFont="1" applyFill="1" applyBorder="1" applyAlignment="1">
      <alignment vertical="top"/>
    </xf>
    <xf numFmtId="3" fontId="4" fillId="5" borderId="3" xfId="0" applyNumberFormat="1" applyFont="1" applyFill="1" applyBorder="1" applyAlignment="1">
      <alignment vertical="top"/>
    </xf>
    <xf numFmtId="3" fontId="6" fillId="5" borderId="15" xfId="0" applyNumberFormat="1" applyFont="1" applyFill="1" applyBorder="1" applyAlignment="1">
      <alignment horizontal="right" vertical="top"/>
    </xf>
    <xf numFmtId="3" fontId="6" fillId="5" borderId="35" xfId="0" applyNumberFormat="1" applyFont="1" applyFill="1" applyBorder="1" applyAlignment="1">
      <alignment horizontal="right" vertical="top"/>
    </xf>
    <xf numFmtId="167" fontId="6" fillId="5" borderId="3" xfId="0" applyNumberFormat="1" applyFont="1" applyFill="1" applyBorder="1" applyAlignment="1">
      <alignment horizontal="right" vertical="top"/>
    </xf>
    <xf numFmtId="165" fontId="6" fillId="5" borderId="15" xfId="0" applyNumberFormat="1" applyFont="1" applyFill="1" applyBorder="1" applyAlignment="1">
      <alignment horizontal="right" vertical="top"/>
    </xf>
    <xf numFmtId="166" fontId="6" fillId="5" borderId="35" xfId="0" applyNumberFormat="1" applyFont="1" applyFill="1" applyBorder="1" applyAlignment="1">
      <alignment horizontal="right" vertical="top"/>
    </xf>
    <xf numFmtId="166" fontId="6" fillId="5" borderId="14" xfId="0" applyNumberFormat="1" applyFont="1" applyFill="1" applyBorder="1" applyAlignment="1">
      <alignment vertical="top"/>
    </xf>
    <xf numFmtId="166" fontId="6" fillId="5" borderId="3" xfId="0" applyNumberFormat="1" applyFont="1" applyFill="1" applyBorder="1" applyAlignment="1">
      <alignment vertical="top"/>
    </xf>
    <xf numFmtId="3" fontId="6" fillId="5" borderId="3" xfId="0" applyNumberFormat="1" applyFont="1" applyFill="1" applyBorder="1" applyAlignment="1">
      <alignment vertical="top"/>
    </xf>
    <xf numFmtId="4" fontId="6" fillId="5" borderId="3" xfId="0" applyNumberFormat="1" applyFont="1" applyFill="1" applyBorder="1" applyAlignment="1">
      <alignment vertical="top"/>
    </xf>
    <xf numFmtId="166" fontId="6" fillId="5" borderId="3" xfId="0" applyNumberFormat="1" applyFont="1" applyFill="1" applyBorder="1" applyAlignment="1">
      <alignment horizontal="right" vertical="top"/>
    </xf>
    <xf numFmtId="4" fontId="6" fillId="5" borderId="3" xfId="0" applyNumberFormat="1" applyFont="1" applyFill="1" applyBorder="1" applyAlignment="1">
      <alignment horizontal="right" vertical="top"/>
    </xf>
    <xf numFmtId="4" fontId="4" fillId="5" borderId="3" xfId="0" applyNumberFormat="1" applyFont="1" applyFill="1" applyBorder="1" applyAlignment="1">
      <alignment vertical="top"/>
    </xf>
    <xf numFmtId="3" fontId="4" fillId="6" borderId="45" xfId="0" applyNumberFormat="1" applyFont="1" applyFill="1" applyBorder="1" applyAlignment="1">
      <alignment vertical="top"/>
    </xf>
    <xf numFmtId="3" fontId="4" fillId="6" borderId="23" xfId="0" applyNumberFormat="1" applyFont="1" applyFill="1" applyBorder="1" applyAlignment="1">
      <alignment vertical="top"/>
    </xf>
    <xf numFmtId="3" fontId="4" fillId="6" borderId="46" xfId="0" applyNumberFormat="1" applyFont="1" applyFill="1" applyBorder="1" applyAlignment="1">
      <alignment vertical="top"/>
    </xf>
    <xf numFmtId="1" fontId="4" fillId="5" borderId="23" xfId="0" applyNumberFormat="1" applyFont="1" applyFill="1" applyBorder="1" applyAlignment="1">
      <alignment vertical="top"/>
    </xf>
    <xf numFmtId="166" fontId="4" fillId="5" borderId="46" xfId="0" applyNumberFormat="1" applyFont="1" applyFill="1" applyBorder="1" applyAlignment="1">
      <alignment vertical="top"/>
    </xf>
    <xf numFmtId="2" fontId="3" fillId="10" borderId="0" xfId="0" applyNumberFormat="1" applyFont="1" applyFill="1" applyAlignment="1">
      <alignment vertical="top"/>
    </xf>
    <xf numFmtId="2" fontId="4" fillId="10" borderId="0" xfId="0" applyNumberFormat="1" applyFont="1" applyFill="1" applyAlignment="1">
      <alignment vertical="top"/>
    </xf>
    <xf numFmtId="2" fontId="3" fillId="10" borderId="0" xfId="0" applyNumberFormat="1" applyFont="1" applyFill="1" applyBorder="1" applyAlignment="1">
      <alignment vertical="top"/>
    </xf>
    <xf numFmtId="2" fontId="4" fillId="10" borderId="0" xfId="0" applyNumberFormat="1" applyFont="1" applyFill="1" applyBorder="1" applyAlignment="1">
      <alignment vertical="top"/>
    </xf>
    <xf numFmtId="2" fontId="3" fillId="0" borderId="39" xfId="0" applyNumberFormat="1" applyFont="1" applyFill="1" applyBorder="1" applyAlignment="1">
      <alignment vertical="top"/>
    </xf>
    <xf numFmtId="2" fontId="3" fillId="0" borderId="47" xfId="0" applyNumberFormat="1" applyFont="1" applyFill="1" applyBorder="1" applyAlignment="1">
      <alignment vertical="top"/>
    </xf>
    <xf numFmtId="3" fontId="4" fillId="9" borderId="4" xfId="0" applyNumberFormat="1" applyFont="1" applyFill="1" applyBorder="1" applyAlignment="1">
      <alignment vertical="top"/>
    </xf>
    <xf numFmtId="167" fontId="4" fillId="9" borderId="4" xfId="0" applyNumberFormat="1" applyFont="1" applyFill="1" applyBorder="1" applyAlignment="1">
      <alignment vertical="top"/>
    </xf>
    <xf numFmtId="3" fontId="4" fillId="0" borderId="4" xfId="0" applyNumberFormat="1" applyFont="1" applyFill="1" applyBorder="1" applyAlignment="1">
      <alignment vertical="top"/>
    </xf>
    <xf numFmtId="166" fontId="4" fillId="9" borderId="17" xfId="0" applyNumberFormat="1" applyFont="1" applyFill="1" applyBorder="1" applyAlignment="1">
      <alignment vertical="top"/>
    </xf>
    <xf numFmtId="166" fontId="4" fillId="9" borderId="4" xfId="0" applyNumberFormat="1" applyFont="1" applyFill="1" applyBorder="1" applyAlignment="1">
      <alignment vertical="top"/>
    </xf>
    <xf numFmtId="4" fontId="4" fillId="9" borderId="4" xfId="0" applyNumberFormat="1" applyFont="1" applyFill="1" applyBorder="1" applyAlignment="1">
      <alignment vertical="top"/>
    </xf>
    <xf numFmtId="168" fontId="4" fillId="9" borderId="43" xfId="0" applyNumberFormat="1" applyFont="1" applyFill="1" applyBorder="1" applyAlignment="1">
      <alignment vertical="top"/>
    </xf>
    <xf numFmtId="168" fontId="4" fillId="9" borderId="42" xfId="0" applyNumberFormat="1" applyFont="1" applyFill="1" applyBorder="1" applyAlignment="1">
      <alignment vertical="top"/>
    </xf>
    <xf numFmtId="166" fontId="4" fillId="9" borderId="45" xfId="0" applyNumberFormat="1" applyFont="1" applyFill="1" applyBorder="1" applyAlignment="1">
      <alignment vertical="top"/>
    </xf>
    <xf numFmtId="166" fontId="4" fillId="9" borderId="19" xfId="0" applyNumberFormat="1" applyFont="1" applyFill="1" applyBorder="1" applyAlignment="1">
      <alignment vertical="top"/>
    </xf>
    <xf numFmtId="3" fontId="4" fillId="9" borderId="19" xfId="0" applyNumberFormat="1" applyFont="1" applyFill="1" applyBorder="1" applyAlignment="1">
      <alignment vertical="top"/>
    </xf>
    <xf numFmtId="4" fontId="4" fillId="9" borderId="19" xfId="0" applyNumberFormat="1" applyFont="1" applyFill="1" applyBorder="1" applyAlignment="1">
      <alignment vertical="top"/>
    </xf>
    <xf numFmtId="167" fontId="4" fillId="9" borderId="19" xfId="0" applyNumberFormat="1" applyFont="1" applyFill="1" applyBorder="1" applyAlignment="1">
      <alignment vertical="top"/>
    </xf>
    <xf numFmtId="166" fontId="4" fillId="9" borderId="38" xfId="0" applyNumberFormat="1" applyFont="1" applyFill="1" applyBorder="1" applyAlignment="1">
      <alignment vertical="top"/>
    </xf>
    <xf numFmtId="166" fontId="4" fillId="9" borderId="37" xfId="0" applyNumberFormat="1" applyFont="1" applyFill="1" applyBorder="1" applyAlignment="1">
      <alignment vertical="top"/>
    </xf>
    <xf numFmtId="2" fontId="4" fillId="0" borderId="5" xfId="0" applyNumberFormat="1" applyFont="1" applyFill="1" applyBorder="1" applyAlignment="1">
      <alignment vertical="top"/>
    </xf>
    <xf numFmtId="2" fontId="3" fillId="0" borderId="5" xfId="0" applyNumberFormat="1" applyFont="1" applyFill="1" applyBorder="1" applyAlignment="1">
      <alignment vertical="top"/>
    </xf>
    <xf numFmtId="2" fontId="11" fillId="0" borderId="5" xfId="0" applyNumberFormat="1" applyFont="1" applyFill="1" applyBorder="1" applyAlignment="1">
      <alignment vertical="top"/>
    </xf>
    <xf numFmtId="168" fontId="4" fillId="0" borderId="4" xfId="0" applyNumberFormat="1" applyFont="1" applyFill="1" applyBorder="1" applyAlignment="1">
      <alignment vertical="top"/>
    </xf>
    <xf numFmtId="2" fontId="9" fillId="0" borderId="0" xfId="0" applyNumberFormat="1" applyFont="1" applyBorder="1" applyAlignment="1">
      <alignment vertical="top"/>
    </xf>
    <xf numFmtId="2" fontId="10" fillId="10" borderId="5" xfId="0" applyNumberFormat="1" applyFont="1" applyFill="1" applyBorder="1" applyAlignment="1">
      <alignment vertical="top"/>
    </xf>
    <xf numFmtId="166" fontId="4" fillId="6" borderId="17" xfId="0" applyNumberFormat="1" applyFont="1" applyFill="1" applyBorder="1" applyAlignment="1">
      <alignment vertical="top"/>
    </xf>
    <xf numFmtId="49" fontId="11" fillId="0" borderId="15" xfId="0" applyNumberFormat="1" applyFont="1" applyFill="1" applyBorder="1" applyAlignment="1">
      <alignment horizontal="left" vertical="top" wrapText="1"/>
    </xf>
    <xf numFmtId="49" fontId="11" fillId="0" borderId="11" xfId="0" applyNumberFormat="1" applyFont="1" applyFill="1" applyBorder="1" applyAlignment="1">
      <alignment horizontal="left" vertical="top"/>
    </xf>
    <xf numFmtId="49" fontId="11" fillId="0" borderId="22" xfId="0" applyNumberFormat="1" applyFont="1" applyFill="1" applyBorder="1" applyAlignment="1">
      <alignment horizontal="left" vertical="top"/>
    </xf>
    <xf numFmtId="2" fontId="4" fillId="0" borderId="20" xfId="0" applyNumberFormat="1" applyFont="1" applyFill="1" applyBorder="1" applyAlignment="1">
      <alignment horizontal="left" vertical="top" wrapText="1"/>
    </xf>
    <xf numFmtId="2" fontId="11" fillId="0" borderId="1" xfId="0" applyNumberFormat="1" applyFont="1" applyFill="1" applyBorder="1" applyAlignment="1">
      <alignment horizontal="left" vertical="top" wrapText="1"/>
    </xf>
    <xf numFmtId="2" fontId="11" fillId="0" borderId="4" xfId="0" applyNumberFormat="1" applyFont="1" applyFill="1" applyBorder="1" applyAlignment="1">
      <alignment horizontal="left" vertical="top" wrapText="1"/>
    </xf>
  </cellXfs>
  <cellStyles count="5">
    <cellStyle name="Komma 2" xfId="2"/>
    <cellStyle name="Prozent 2" xfId="3"/>
    <cellStyle name="Standard" xfId="0" builtinId="0"/>
    <cellStyle name="Standard 2" xfId="1"/>
    <cellStyle name="Standard 3" xfId="4"/>
  </cellStyles>
  <dxfs count="0"/>
  <tableStyles count="0" defaultTableStyle="TableStyleMedium2" defaultPivotStyle="PivotStyleLight16"/>
  <colors>
    <mruColors>
      <color rgb="FFFF8181"/>
      <color rgb="FFFFFF99"/>
      <color rgb="FF0000FF"/>
      <color rgb="FFFFCDCD"/>
      <color rgb="FFCDF9C3"/>
      <color rgb="FF006600"/>
      <color rgb="FFFFC9C9"/>
      <color rgb="FF8DE3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328"/>
  <sheetViews>
    <sheetView tabSelected="1" zoomScaleNormal="100" workbookViewId="0">
      <pane xSplit="6" ySplit="9" topLeftCell="G10" activePane="bottomRight" state="frozen"/>
      <selection pane="topRight" activeCell="F1" sqref="F1"/>
      <selection pane="bottomLeft" activeCell="A13" sqref="A13"/>
      <selection pane="bottomRight" activeCell="T3" sqref="T3"/>
    </sheetView>
  </sheetViews>
  <sheetFormatPr baseColWidth="10" defaultRowHeight="12.75" x14ac:dyDescent="0.25"/>
  <cols>
    <col min="1" max="1" width="7.7109375" style="7" hidden="1" customWidth="1"/>
    <col min="2" max="2" width="7.140625" style="7" hidden="1" customWidth="1"/>
    <col min="3" max="3" width="27.7109375" style="4" customWidth="1"/>
    <col min="4" max="4" width="10.7109375" style="3" customWidth="1"/>
    <col min="5" max="5" width="8.7109375" style="1" customWidth="1"/>
    <col min="6" max="6" width="12.7109375" style="3" customWidth="1"/>
    <col min="7" max="7" width="0.5703125" style="15" customWidth="1"/>
    <col min="8" max="17" width="9.7109375" style="33" customWidth="1"/>
    <col min="18" max="19" width="9.7109375" style="33" hidden="1" customWidth="1"/>
    <col min="20" max="20" width="9.7109375" style="16" customWidth="1"/>
    <col min="21" max="22" width="10.7109375" style="23" customWidth="1"/>
    <col min="23" max="23" width="8.7109375" style="16" customWidth="1"/>
    <col min="24" max="24" width="8.7109375" style="23" customWidth="1"/>
    <col min="25" max="25" width="10.7109375" style="23" customWidth="1"/>
    <col min="26" max="26" width="9.7109375" style="3" customWidth="1"/>
    <col min="27" max="31" width="9.7109375" style="7" customWidth="1"/>
    <col min="32" max="36" width="8.7109375" style="7" customWidth="1"/>
    <col min="37" max="37" width="9.140625" style="7" customWidth="1"/>
    <col min="38" max="38" width="8.7109375" style="7" customWidth="1"/>
    <col min="39" max="40" width="9.7109375" style="7" customWidth="1"/>
    <col min="41" max="43" width="8.7109375" style="7" customWidth="1"/>
    <col min="44" max="45" width="9.7109375" style="7" customWidth="1"/>
    <col min="46" max="47" width="8.7109375" style="7" customWidth="1"/>
    <col min="48" max="48" width="9.7109375" style="7" customWidth="1"/>
    <col min="49" max="50" width="8.7109375" style="7" customWidth="1"/>
    <col min="51" max="16384" width="11.42578125" style="7"/>
  </cols>
  <sheetData>
    <row r="1" spans="1:50" s="11" customFormat="1" ht="20.25" customHeight="1" x14ac:dyDescent="0.25">
      <c r="A1" s="31"/>
      <c r="C1" s="11" t="s">
        <v>290</v>
      </c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12"/>
      <c r="U1" s="22"/>
      <c r="V1" s="22"/>
      <c r="W1" s="403"/>
      <c r="X1" s="403"/>
      <c r="Y1" s="403"/>
      <c r="Z1" s="403"/>
      <c r="AA1" s="403"/>
      <c r="AB1" s="403"/>
      <c r="AC1" s="403"/>
      <c r="AD1" s="403"/>
      <c r="AE1" s="403"/>
      <c r="AF1" s="403"/>
      <c r="AG1" s="403"/>
      <c r="AH1" s="403"/>
      <c r="AI1" s="403"/>
      <c r="AJ1" s="403"/>
      <c r="AK1" s="403"/>
      <c r="AL1" s="403"/>
      <c r="AM1" s="403"/>
      <c r="AN1" s="403"/>
      <c r="AO1" s="403"/>
      <c r="AP1" s="403"/>
      <c r="AQ1" s="403"/>
      <c r="AR1" s="403"/>
      <c r="AS1" s="403"/>
      <c r="AT1" s="403"/>
      <c r="AU1" s="403"/>
      <c r="AV1" s="403"/>
      <c r="AW1" s="403"/>
      <c r="AX1" s="403"/>
    </row>
    <row r="2" spans="1:50" s="3" customFormat="1" ht="15" customHeight="1" x14ac:dyDescent="0.25">
      <c r="A2" s="27"/>
      <c r="C2" s="31" t="str">
        <f>DB!A2</f>
        <v>Kreis: Kreisfreie Stadt Leipzig</v>
      </c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1"/>
      <c r="U2" s="20"/>
      <c r="V2" s="24"/>
      <c r="W2" s="1"/>
      <c r="X2" s="438"/>
      <c r="Y2" s="438"/>
      <c r="Z2" s="439"/>
      <c r="AA2" s="439"/>
      <c r="AB2" s="439"/>
      <c r="AC2" s="439"/>
      <c r="AD2" s="439"/>
      <c r="AE2" s="439"/>
      <c r="AF2" s="439"/>
      <c r="AG2" s="439"/>
      <c r="AH2" s="439"/>
      <c r="AI2" s="439"/>
      <c r="AJ2" s="439"/>
      <c r="AK2" s="439"/>
      <c r="AL2" s="439"/>
      <c r="AM2" s="439"/>
      <c r="AN2" s="439"/>
      <c r="AO2" s="439"/>
      <c r="AP2" s="439"/>
      <c r="AQ2" s="439"/>
      <c r="AR2" s="439"/>
      <c r="AS2" s="439"/>
      <c r="AT2" s="439"/>
      <c r="AU2" s="439"/>
      <c r="AV2" s="439"/>
      <c r="AW2" s="439"/>
      <c r="AX2" s="439"/>
    </row>
    <row r="3" spans="1:50" s="3" customFormat="1" ht="5.25" customHeight="1" x14ac:dyDescent="0.25">
      <c r="A3" s="27"/>
      <c r="G3" s="5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"/>
      <c r="U3" s="21"/>
      <c r="V3" s="26"/>
      <c r="W3" s="2"/>
      <c r="X3" s="440"/>
      <c r="Y3" s="440"/>
      <c r="Z3" s="441"/>
      <c r="AA3" s="439"/>
      <c r="AB3" s="439"/>
      <c r="AC3" s="439"/>
      <c r="AD3" s="439"/>
      <c r="AE3" s="439"/>
      <c r="AF3" s="439"/>
      <c r="AG3" s="439"/>
      <c r="AH3" s="439"/>
      <c r="AI3" s="439"/>
      <c r="AJ3" s="439"/>
      <c r="AK3" s="439"/>
      <c r="AL3" s="439"/>
      <c r="AM3" s="439"/>
      <c r="AN3" s="439"/>
      <c r="AO3" s="439"/>
      <c r="AP3" s="439"/>
      <c r="AQ3" s="439"/>
      <c r="AR3" s="439"/>
      <c r="AS3" s="439"/>
      <c r="AT3" s="439"/>
      <c r="AU3" s="439"/>
      <c r="AV3" s="439"/>
      <c r="AW3" s="439"/>
      <c r="AX3" s="439"/>
    </row>
    <row r="4" spans="1:50" s="46" customFormat="1" x14ac:dyDescent="0.25">
      <c r="B4" s="46" t="s">
        <v>147</v>
      </c>
      <c r="C4" s="68" t="s">
        <v>42</v>
      </c>
      <c r="D4" s="68" t="s">
        <v>42</v>
      </c>
      <c r="E4" s="68" t="s">
        <v>40</v>
      </c>
      <c r="F4" s="185" t="s">
        <v>27</v>
      </c>
      <c r="G4" s="186"/>
      <c r="H4" s="187"/>
      <c r="I4" s="188"/>
      <c r="J4" s="188"/>
      <c r="K4" s="188"/>
      <c r="L4" s="188"/>
      <c r="M4" s="188" t="s">
        <v>25</v>
      </c>
      <c r="N4" s="188"/>
      <c r="O4" s="188"/>
      <c r="P4" s="188"/>
      <c r="Q4" s="188"/>
      <c r="R4" s="188" t="s">
        <v>25</v>
      </c>
      <c r="S4" s="188" t="s">
        <v>25</v>
      </c>
      <c r="T4" s="189" t="s">
        <v>25</v>
      </c>
      <c r="U4" s="327" t="s">
        <v>159</v>
      </c>
      <c r="V4" s="190" t="s">
        <v>108</v>
      </c>
      <c r="W4" s="191" t="s">
        <v>111</v>
      </c>
      <c r="X4" s="405" t="s">
        <v>284</v>
      </c>
      <c r="Y4" s="190" t="s">
        <v>287</v>
      </c>
      <c r="Z4" s="192" t="s">
        <v>288</v>
      </c>
      <c r="AA4" s="193" t="s">
        <v>288</v>
      </c>
      <c r="AB4" s="193" t="s">
        <v>288</v>
      </c>
      <c r="AC4" s="193" t="s">
        <v>288</v>
      </c>
      <c r="AD4" s="193" t="s">
        <v>288</v>
      </c>
      <c r="AE4" s="193" t="s">
        <v>288</v>
      </c>
      <c r="AF4" s="193" t="s">
        <v>288</v>
      </c>
      <c r="AG4" s="193" t="s">
        <v>288</v>
      </c>
      <c r="AH4" s="193" t="s">
        <v>288</v>
      </c>
      <c r="AI4" s="193" t="s">
        <v>288</v>
      </c>
      <c r="AJ4" s="193" t="s">
        <v>288</v>
      </c>
      <c r="AK4" s="193" t="s">
        <v>288</v>
      </c>
      <c r="AL4" s="193" t="s">
        <v>288</v>
      </c>
      <c r="AM4" s="193" t="s">
        <v>288</v>
      </c>
      <c r="AN4" s="193" t="s">
        <v>288</v>
      </c>
      <c r="AO4" s="193" t="s">
        <v>288</v>
      </c>
      <c r="AP4" s="193" t="s">
        <v>288</v>
      </c>
      <c r="AQ4" s="193" t="s">
        <v>288</v>
      </c>
      <c r="AR4" s="193" t="s">
        <v>288</v>
      </c>
      <c r="AS4" s="193" t="s">
        <v>288</v>
      </c>
      <c r="AT4" s="193" t="s">
        <v>288</v>
      </c>
      <c r="AU4" s="193" t="s">
        <v>288</v>
      </c>
      <c r="AV4" s="193" t="s">
        <v>288</v>
      </c>
      <c r="AW4" s="193" t="s">
        <v>288</v>
      </c>
      <c r="AX4" s="193" t="s">
        <v>288</v>
      </c>
    </row>
    <row r="5" spans="1:50" s="46" customFormat="1" ht="15" customHeight="1" x14ac:dyDescent="0.25">
      <c r="B5" s="46" t="s">
        <v>148</v>
      </c>
      <c r="C5" s="117" t="s">
        <v>43</v>
      </c>
      <c r="D5" s="117" t="s">
        <v>43</v>
      </c>
      <c r="E5" s="117" t="s">
        <v>41</v>
      </c>
      <c r="F5" s="143" t="s">
        <v>157</v>
      </c>
      <c r="G5" s="91"/>
      <c r="H5" s="36"/>
      <c r="I5" s="29"/>
      <c r="J5" s="29"/>
      <c r="K5" s="29"/>
      <c r="L5" s="29"/>
      <c r="M5" s="29"/>
      <c r="N5" s="29"/>
      <c r="O5" s="29"/>
      <c r="P5" s="29"/>
      <c r="Q5" s="29"/>
      <c r="R5" s="29" t="s">
        <v>91</v>
      </c>
      <c r="S5" s="29" t="s">
        <v>91</v>
      </c>
      <c r="T5" s="107" t="s">
        <v>146</v>
      </c>
      <c r="U5" s="328"/>
      <c r="V5" s="174" t="s">
        <v>109</v>
      </c>
      <c r="W5" s="60" t="s">
        <v>26</v>
      </c>
      <c r="X5" s="406" t="s">
        <v>285</v>
      </c>
      <c r="Y5" s="174" t="s">
        <v>109</v>
      </c>
      <c r="Z5" s="181" t="s">
        <v>1</v>
      </c>
      <c r="AA5" s="99"/>
      <c r="AB5" s="99" t="s">
        <v>39</v>
      </c>
      <c r="AC5" s="99"/>
      <c r="AD5" s="99" t="s">
        <v>53</v>
      </c>
      <c r="AE5" s="99" t="s">
        <v>0</v>
      </c>
      <c r="AF5" s="99" t="s">
        <v>87</v>
      </c>
      <c r="AG5" s="99" t="s">
        <v>54</v>
      </c>
      <c r="AH5" s="100" t="s">
        <v>89</v>
      </c>
      <c r="AI5" s="99" t="s">
        <v>17</v>
      </c>
      <c r="AJ5" s="99" t="s">
        <v>2</v>
      </c>
      <c r="AK5" s="99" t="s">
        <v>55</v>
      </c>
      <c r="AL5" s="99" t="s">
        <v>4</v>
      </c>
      <c r="AM5" s="99" t="s">
        <v>5</v>
      </c>
      <c r="AN5" s="99" t="s">
        <v>56</v>
      </c>
      <c r="AO5" s="99" t="s">
        <v>57</v>
      </c>
      <c r="AP5" s="99" t="s">
        <v>58</v>
      </c>
      <c r="AQ5" s="99" t="s">
        <v>59</v>
      </c>
      <c r="AR5" s="99" t="s">
        <v>60</v>
      </c>
      <c r="AS5" s="99" t="s">
        <v>61</v>
      </c>
      <c r="AT5" s="99" t="s">
        <v>62</v>
      </c>
      <c r="AU5" s="99" t="s">
        <v>63</v>
      </c>
      <c r="AV5" s="99" t="s">
        <v>64</v>
      </c>
      <c r="AW5" s="99" t="s">
        <v>65</v>
      </c>
      <c r="AX5" s="99" t="s">
        <v>66</v>
      </c>
    </row>
    <row r="6" spans="1:50" s="46" customFormat="1" ht="15" customHeight="1" x14ac:dyDescent="0.25">
      <c r="C6" s="117" t="s">
        <v>44</v>
      </c>
      <c r="D6" s="117" t="s">
        <v>44</v>
      </c>
      <c r="E6" s="117"/>
      <c r="F6" s="144" t="s">
        <v>158</v>
      </c>
      <c r="G6" s="91"/>
      <c r="H6" s="169"/>
      <c r="I6" s="170"/>
      <c r="J6" s="170"/>
      <c r="K6" s="170"/>
      <c r="L6" s="170"/>
      <c r="M6" s="29" t="s">
        <v>141</v>
      </c>
      <c r="N6" s="170"/>
      <c r="O6" s="170"/>
      <c r="P6" s="170"/>
      <c r="Q6" s="170"/>
      <c r="R6" s="29" t="s">
        <v>144</v>
      </c>
      <c r="S6" s="29" t="s">
        <v>142</v>
      </c>
      <c r="T6" s="107"/>
      <c r="U6" s="328"/>
      <c r="V6" s="174" t="s">
        <v>110</v>
      </c>
      <c r="W6" s="66"/>
      <c r="X6" s="406" t="s">
        <v>286</v>
      </c>
      <c r="Y6" s="174" t="s">
        <v>110</v>
      </c>
      <c r="Z6" s="181"/>
      <c r="AA6" s="99" t="s">
        <v>22</v>
      </c>
      <c r="AB6" s="99" t="s">
        <v>23</v>
      </c>
      <c r="AC6" s="99" t="s">
        <v>24</v>
      </c>
      <c r="AD6" s="101"/>
      <c r="AE6" s="101"/>
      <c r="AF6" s="99" t="s">
        <v>88</v>
      </c>
      <c r="AG6" s="99"/>
      <c r="AH6" s="102" t="s">
        <v>3</v>
      </c>
      <c r="AI6" s="101"/>
      <c r="AJ6" s="101" t="s">
        <v>3</v>
      </c>
      <c r="AK6" s="99" t="s">
        <v>97</v>
      </c>
      <c r="AL6" s="101"/>
      <c r="AM6" s="101"/>
      <c r="AN6" s="99"/>
      <c r="AO6" s="99"/>
      <c r="AP6" s="99"/>
      <c r="AQ6" s="99"/>
      <c r="AR6" s="99"/>
      <c r="AS6" s="99"/>
      <c r="AT6" s="99"/>
      <c r="AU6" s="99"/>
      <c r="AV6" s="99"/>
      <c r="AW6" s="99"/>
      <c r="AX6" s="99"/>
    </row>
    <row r="7" spans="1:50" s="40" customFormat="1" ht="15" customHeight="1" x14ac:dyDescent="0.25">
      <c r="C7" s="145"/>
      <c r="D7" s="118" t="s">
        <v>156</v>
      </c>
      <c r="E7" s="118"/>
      <c r="F7" s="146"/>
      <c r="G7" s="90"/>
      <c r="H7" s="114" t="s">
        <v>140</v>
      </c>
      <c r="I7" s="115" t="s">
        <v>132</v>
      </c>
      <c r="J7" s="115" t="s">
        <v>133</v>
      </c>
      <c r="K7" s="115" t="s">
        <v>134</v>
      </c>
      <c r="L7" s="115" t="s">
        <v>135</v>
      </c>
      <c r="M7" s="115" t="s">
        <v>136</v>
      </c>
      <c r="N7" s="115" t="s">
        <v>137</v>
      </c>
      <c r="O7" s="115" t="s">
        <v>138</v>
      </c>
      <c r="P7" s="115" t="s">
        <v>139</v>
      </c>
      <c r="Q7" s="371">
        <v>2015</v>
      </c>
      <c r="R7" s="171" t="s">
        <v>145</v>
      </c>
      <c r="S7" s="29" t="s">
        <v>143</v>
      </c>
      <c r="T7" s="108" t="s">
        <v>91</v>
      </c>
      <c r="U7" s="329" t="s">
        <v>91</v>
      </c>
      <c r="V7" s="50" t="s">
        <v>91</v>
      </c>
      <c r="W7" s="61" t="s">
        <v>90</v>
      </c>
      <c r="X7" s="406"/>
      <c r="Y7" s="50" t="s">
        <v>91</v>
      </c>
      <c r="Z7" s="182" t="s">
        <v>91</v>
      </c>
      <c r="AA7" s="101" t="s">
        <v>91</v>
      </c>
      <c r="AB7" s="101" t="s">
        <v>91</v>
      </c>
      <c r="AC7" s="101" t="s">
        <v>91</v>
      </c>
      <c r="AD7" s="101" t="s">
        <v>91</v>
      </c>
      <c r="AE7" s="101" t="s">
        <v>91</v>
      </c>
      <c r="AF7" s="101" t="s">
        <v>91</v>
      </c>
      <c r="AG7" s="101" t="s">
        <v>91</v>
      </c>
      <c r="AH7" s="101" t="s">
        <v>91</v>
      </c>
      <c r="AI7" s="101" t="s">
        <v>91</v>
      </c>
      <c r="AJ7" s="101" t="s">
        <v>91</v>
      </c>
      <c r="AK7" s="101" t="s">
        <v>91</v>
      </c>
      <c r="AL7" s="101" t="s">
        <v>91</v>
      </c>
      <c r="AM7" s="101" t="s">
        <v>91</v>
      </c>
      <c r="AN7" s="101" t="s">
        <v>91</v>
      </c>
      <c r="AO7" s="101" t="s">
        <v>91</v>
      </c>
      <c r="AP7" s="101" t="s">
        <v>91</v>
      </c>
      <c r="AQ7" s="101" t="s">
        <v>91</v>
      </c>
      <c r="AR7" s="101" t="s">
        <v>91</v>
      </c>
      <c r="AS7" s="101" t="s">
        <v>91</v>
      </c>
      <c r="AT7" s="101" t="s">
        <v>91</v>
      </c>
      <c r="AU7" s="101" t="s">
        <v>91</v>
      </c>
      <c r="AV7" s="101" t="s">
        <v>91</v>
      </c>
      <c r="AW7" s="101" t="s">
        <v>91</v>
      </c>
      <c r="AX7" s="101" t="s">
        <v>91</v>
      </c>
    </row>
    <row r="8" spans="1:50" s="46" customFormat="1" ht="13.5" thickBot="1" x14ac:dyDescent="0.3">
      <c r="C8" s="80"/>
      <c r="D8" s="110"/>
      <c r="E8" s="110" t="s">
        <v>6</v>
      </c>
      <c r="F8" s="147"/>
      <c r="G8" s="167"/>
      <c r="H8" s="116" t="s">
        <v>94</v>
      </c>
      <c r="I8" s="106" t="s">
        <v>94</v>
      </c>
      <c r="J8" s="106" t="s">
        <v>94</v>
      </c>
      <c r="K8" s="106" t="s">
        <v>94</v>
      </c>
      <c r="L8" s="106" t="s">
        <v>94</v>
      </c>
      <c r="M8" s="106" t="s">
        <v>94</v>
      </c>
      <c r="N8" s="106" t="s">
        <v>94</v>
      </c>
      <c r="O8" s="106" t="s">
        <v>94</v>
      </c>
      <c r="P8" s="106" t="s">
        <v>94</v>
      </c>
      <c r="Q8" s="106" t="s">
        <v>94</v>
      </c>
      <c r="R8" s="106" t="s">
        <v>94</v>
      </c>
      <c r="S8" s="106" t="s">
        <v>94</v>
      </c>
      <c r="T8" s="109" t="s">
        <v>94</v>
      </c>
      <c r="U8" s="330" t="s">
        <v>6</v>
      </c>
      <c r="V8" s="51" t="s">
        <v>178</v>
      </c>
      <c r="W8" s="62" t="s">
        <v>6</v>
      </c>
      <c r="X8" s="388"/>
      <c r="Y8" s="51" t="s">
        <v>178</v>
      </c>
      <c r="Z8" s="183" t="s">
        <v>95</v>
      </c>
      <c r="AA8" s="103" t="s">
        <v>95</v>
      </c>
      <c r="AB8" s="103" t="s">
        <v>95</v>
      </c>
      <c r="AC8" s="103" t="s">
        <v>95</v>
      </c>
      <c r="AD8" s="103" t="s">
        <v>95</v>
      </c>
      <c r="AE8" s="103" t="s">
        <v>95</v>
      </c>
      <c r="AF8" s="103" t="s">
        <v>95</v>
      </c>
      <c r="AG8" s="103" t="s">
        <v>95</v>
      </c>
      <c r="AH8" s="103" t="s">
        <v>95</v>
      </c>
      <c r="AI8" s="103" t="s">
        <v>95</v>
      </c>
      <c r="AJ8" s="103" t="s">
        <v>95</v>
      </c>
      <c r="AK8" s="103" t="s">
        <v>177</v>
      </c>
      <c r="AL8" s="103" t="s">
        <v>98</v>
      </c>
      <c r="AM8" s="103" t="s">
        <v>98</v>
      </c>
      <c r="AN8" s="103" t="s">
        <v>98</v>
      </c>
      <c r="AO8" s="103" t="s">
        <v>98</v>
      </c>
      <c r="AP8" s="103" t="s">
        <v>96</v>
      </c>
      <c r="AQ8" s="103" t="s">
        <v>96</v>
      </c>
      <c r="AR8" s="103" t="s">
        <v>96</v>
      </c>
      <c r="AS8" s="103" t="s">
        <v>96</v>
      </c>
      <c r="AT8" s="103" t="s">
        <v>96</v>
      </c>
      <c r="AU8" s="103" t="s">
        <v>96</v>
      </c>
      <c r="AV8" s="103" t="s">
        <v>96</v>
      </c>
      <c r="AW8" s="103" t="s">
        <v>96</v>
      </c>
      <c r="AX8" s="103" t="s">
        <v>98</v>
      </c>
    </row>
    <row r="9" spans="1:50" s="8" customFormat="1" x14ac:dyDescent="0.25">
      <c r="A9" s="30"/>
      <c r="C9" s="148"/>
      <c r="D9" s="111"/>
      <c r="E9" s="149"/>
      <c r="F9" s="150"/>
      <c r="G9" s="45"/>
      <c r="H9" s="34"/>
      <c r="I9" s="111"/>
      <c r="J9" s="111"/>
      <c r="K9" s="111"/>
      <c r="L9" s="111"/>
      <c r="M9" s="111"/>
      <c r="N9" s="111"/>
      <c r="O9" s="111"/>
      <c r="P9" s="111"/>
      <c r="Q9" s="111"/>
      <c r="R9" s="111"/>
      <c r="S9" s="111"/>
      <c r="T9" s="35"/>
      <c r="U9" s="331"/>
      <c r="V9" s="125"/>
      <c r="W9" s="35"/>
      <c r="X9" s="372"/>
      <c r="Y9" s="125"/>
      <c r="Z9" s="175"/>
      <c r="AA9" s="184"/>
      <c r="AB9" s="184"/>
      <c r="AC9" s="184"/>
      <c r="AD9" s="184"/>
      <c r="AE9" s="184"/>
      <c r="AF9" s="184"/>
      <c r="AG9" s="184"/>
      <c r="AH9" s="184"/>
      <c r="AI9" s="184"/>
      <c r="AJ9" s="184"/>
      <c r="AK9" s="184"/>
      <c r="AL9" s="184"/>
      <c r="AM9" s="184"/>
      <c r="AN9" s="184"/>
      <c r="AO9" s="184"/>
      <c r="AP9" s="184"/>
      <c r="AQ9" s="184"/>
      <c r="AR9" s="184"/>
      <c r="AS9" s="184"/>
      <c r="AT9" s="184"/>
      <c r="AU9" s="184"/>
      <c r="AV9" s="184"/>
      <c r="AW9" s="184"/>
      <c r="AX9" s="184"/>
    </row>
    <row r="10" spans="1:50" s="13" customFormat="1" x14ac:dyDescent="0.25">
      <c r="C10" s="81" t="s">
        <v>92</v>
      </c>
      <c r="D10" s="56"/>
      <c r="E10" s="55"/>
      <c r="F10" s="166"/>
      <c r="G10" s="140"/>
      <c r="H10" s="54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64"/>
      <c r="U10" s="332"/>
      <c r="V10" s="56"/>
      <c r="W10" s="64"/>
      <c r="X10" s="373"/>
      <c r="Y10" s="56"/>
      <c r="Z10" s="54"/>
      <c r="AA10" s="56"/>
      <c r="AB10" s="56"/>
      <c r="AC10" s="56"/>
      <c r="AD10" s="56"/>
      <c r="AE10" s="56"/>
      <c r="AF10" s="56"/>
      <c r="AG10" s="56"/>
      <c r="AH10" s="56"/>
      <c r="AI10" s="56"/>
      <c r="AJ10" s="56"/>
      <c r="AK10" s="56"/>
      <c r="AL10" s="56"/>
      <c r="AM10" s="56"/>
      <c r="AN10" s="56"/>
      <c r="AO10" s="56"/>
      <c r="AP10" s="56"/>
      <c r="AQ10" s="56"/>
      <c r="AR10" s="56"/>
      <c r="AS10" s="56"/>
      <c r="AT10" s="56"/>
      <c r="AU10" s="56"/>
      <c r="AV10" s="56"/>
      <c r="AW10" s="56"/>
      <c r="AX10" s="56"/>
    </row>
    <row r="11" spans="1:50" s="13" customFormat="1" x14ac:dyDescent="0.25">
      <c r="C11" s="82"/>
      <c r="D11" s="59"/>
      <c r="E11" s="58"/>
      <c r="F11" s="194"/>
      <c r="G11" s="168"/>
      <c r="H11" s="57"/>
      <c r="I11" s="59"/>
      <c r="J11" s="59"/>
      <c r="K11" s="59"/>
      <c r="L11" s="59"/>
      <c r="M11" s="59"/>
      <c r="N11" s="59"/>
      <c r="O11" s="59"/>
      <c r="P11" s="59"/>
      <c r="Q11" s="59"/>
      <c r="R11" s="59"/>
      <c r="S11" s="59"/>
      <c r="T11" s="65"/>
      <c r="U11" s="333"/>
      <c r="V11" s="59"/>
      <c r="W11" s="65"/>
      <c r="X11" s="374"/>
      <c r="Y11" s="59"/>
      <c r="Z11" s="57"/>
      <c r="AA11" s="59"/>
      <c r="AB11" s="59"/>
      <c r="AC11" s="59"/>
      <c r="AD11" s="59"/>
      <c r="AE11" s="59"/>
      <c r="AF11" s="59"/>
      <c r="AG11" s="59"/>
      <c r="AH11" s="59"/>
      <c r="AI11" s="59"/>
      <c r="AJ11" s="59"/>
      <c r="AK11" s="59"/>
      <c r="AL11" s="59"/>
      <c r="AM11" s="59"/>
      <c r="AN11" s="59"/>
      <c r="AO11" s="59"/>
      <c r="AP11" s="59"/>
      <c r="AQ11" s="59"/>
      <c r="AR11" s="59"/>
      <c r="AS11" s="59"/>
      <c r="AT11" s="59"/>
      <c r="AU11" s="59"/>
      <c r="AV11" s="59"/>
      <c r="AW11" s="59"/>
      <c r="AX11" s="59"/>
    </row>
    <row r="12" spans="1:50" s="17" customFormat="1" ht="14.25" customHeight="1" x14ac:dyDescent="0.25">
      <c r="C12" s="220" t="s">
        <v>67</v>
      </c>
      <c r="D12" s="68"/>
      <c r="E12" s="105"/>
      <c r="F12" s="151"/>
      <c r="G12" s="138"/>
      <c r="H12" s="11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93"/>
      <c r="U12" s="334"/>
      <c r="V12" s="94"/>
      <c r="W12" s="93"/>
      <c r="X12" s="375"/>
      <c r="Y12" s="94"/>
      <c r="Z12" s="176"/>
      <c r="AA12" s="94"/>
      <c r="AB12" s="94"/>
      <c r="AC12" s="94"/>
      <c r="AD12" s="94"/>
      <c r="AE12" s="94"/>
      <c r="AF12" s="94"/>
      <c r="AG12" s="94"/>
      <c r="AH12" s="94"/>
      <c r="AI12" s="94"/>
      <c r="AJ12" s="94"/>
      <c r="AK12" s="95"/>
      <c r="AL12" s="94"/>
      <c r="AM12" s="94"/>
      <c r="AN12" s="95"/>
      <c r="AO12" s="95"/>
      <c r="AP12" s="95"/>
      <c r="AQ12" s="95"/>
      <c r="AR12" s="95"/>
      <c r="AS12" s="95"/>
      <c r="AT12" s="95"/>
      <c r="AU12" s="95"/>
      <c r="AV12" s="95"/>
      <c r="AW12" s="95"/>
      <c r="AX12" s="95"/>
    </row>
    <row r="13" spans="1:50" s="1" customFormat="1" x14ac:dyDescent="0.25">
      <c r="A13" s="24" t="str">
        <f>DB!B2</f>
        <v>EB01</v>
      </c>
      <c r="B13" s="24" t="str">
        <f>DB!B2</f>
        <v>EB01</v>
      </c>
      <c r="C13" s="69" t="s">
        <v>11</v>
      </c>
      <c r="D13" s="69" t="s">
        <v>30</v>
      </c>
      <c r="E13" s="119" t="s">
        <v>115</v>
      </c>
      <c r="F13" s="152" t="s">
        <v>154</v>
      </c>
      <c r="G13" s="127"/>
      <c r="H13" s="223">
        <f>DB!AI2</f>
        <v>3</v>
      </c>
      <c r="I13" s="224">
        <f>DB!AJ2</f>
        <v>11</v>
      </c>
      <c r="J13" s="224">
        <f>DB!AK2</f>
        <v>7</v>
      </c>
      <c r="K13" s="224">
        <f>DB!AL2</f>
        <v>6</v>
      </c>
      <c r="L13" s="224">
        <f>DB!AM2</f>
        <v>14</v>
      </c>
      <c r="M13" s="224">
        <f>DB!AN2</f>
        <v>41</v>
      </c>
      <c r="N13" s="224">
        <f>DB!AO2</f>
        <v>73</v>
      </c>
      <c r="O13" s="224">
        <f>DB!AP2</f>
        <v>200</v>
      </c>
      <c r="P13" s="224">
        <f>DB!AQ2</f>
        <v>125</v>
      </c>
      <c r="Q13" s="224">
        <f>DB!AR2</f>
        <v>30</v>
      </c>
      <c r="R13" s="224">
        <f>SUM(H13:Q13)</f>
        <v>510</v>
      </c>
      <c r="S13" s="224">
        <f>DB!AS2</f>
        <v>1</v>
      </c>
      <c r="T13" s="225">
        <f>DB!C2</f>
        <v>511</v>
      </c>
      <c r="U13" s="335">
        <f>DB!E2</f>
        <v>7117.5</v>
      </c>
      <c r="V13" s="352">
        <f>DB!F2*1000</f>
        <v>28.865966159482799</v>
      </c>
      <c r="W13" s="177">
        <f>IF(T13=0,0,U13/T13)</f>
        <v>13.928571428571429</v>
      </c>
      <c r="X13" s="402">
        <v>1.0808703585943764</v>
      </c>
      <c r="Y13" s="400">
        <f>V13*X13</f>
        <v>31.200367193973307</v>
      </c>
      <c r="Z13" s="398">
        <f>DB!H2*$X13</f>
        <v>2.0384239900062564</v>
      </c>
      <c r="AA13" s="402">
        <f>DB!I2*$X13</f>
        <v>1.4427049790493209</v>
      </c>
      <c r="AB13" s="402">
        <f>DB!J2*$X13</f>
        <v>1.6045308835620651</v>
      </c>
      <c r="AC13" s="402">
        <f>DB!K2*$X13</f>
        <v>1.8765980854935123</v>
      </c>
      <c r="AD13" s="407">
        <f>DB!L2*$X13</f>
        <v>3185.8070934422267</v>
      </c>
      <c r="AE13" s="401">
        <f>DB!M2*$X13</f>
        <v>21.933858137363224</v>
      </c>
      <c r="AF13" s="401">
        <f>DB!N2*$X13</f>
        <v>3.1293968295555281</v>
      </c>
      <c r="AG13" s="401">
        <f>DB!O2*$X13</f>
        <v>0.21840257035781357</v>
      </c>
      <c r="AH13" s="401">
        <f>DB!P2*$X13</f>
        <v>0.46800550790959855</v>
      </c>
      <c r="AI13" s="401">
        <f>DB!Q2*$X13</f>
        <v>0.22152260707720955</v>
      </c>
      <c r="AJ13" s="401">
        <f>DB!R2*$X13</f>
        <v>0.37440440632767902</v>
      </c>
      <c r="AK13" s="402">
        <f>DB!S2*1000*$X13</f>
        <v>1.6848198284745572</v>
      </c>
      <c r="AL13" s="401">
        <f>DB!T2*$X13</f>
        <v>0.37440440632767902</v>
      </c>
      <c r="AM13" s="400">
        <f>DB!U2*1000*$X13</f>
        <v>530.40624229754565</v>
      </c>
      <c r="AN13" s="400">
        <f>DB!V2*1000*$X13</f>
        <v>8.7361028143124901</v>
      </c>
      <c r="AO13" s="400">
        <f>DB!W2*1000*$X13</f>
        <v>4.6800550790959852</v>
      </c>
      <c r="AP13" s="401">
        <f>DB!X2*1000*$X13</f>
        <v>15.600183596986653</v>
      </c>
      <c r="AQ13" s="400">
        <f>DB!Y2*1000*$X13</f>
        <v>143.52168909227626</v>
      </c>
      <c r="AR13" s="400">
        <f>DB!Z2*1000*$X13</f>
        <v>143.52168909227626</v>
      </c>
      <c r="AS13" s="400">
        <f>DB!AA2*1000*$X13</f>
        <v>967.21138301316842</v>
      </c>
      <c r="AT13" s="400">
        <f>DB!AB2*1000*$X13</f>
        <v>17.47220562862498</v>
      </c>
      <c r="AU13" s="400">
        <f>DB!AC2*1000*$X13</f>
        <v>24.960293755178604</v>
      </c>
      <c r="AV13" s="400">
        <f>DB!AD2*1000*$X13</f>
        <v>842.40991423727974</v>
      </c>
      <c r="AW13" s="401">
        <f>DB!AE2*1000*$X13</f>
        <v>5.6160660949151806</v>
      </c>
      <c r="AX13" s="401">
        <f>DB!AF2*$X13</f>
        <v>27.206720193144722</v>
      </c>
    </row>
    <row r="14" spans="1:50" s="1" customFormat="1" x14ac:dyDescent="0.25">
      <c r="A14" s="24" t="str">
        <f>DB!B3</f>
        <v>EB02</v>
      </c>
      <c r="B14" s="24" t="str">
        <f>DB!B3</f>
        <v>EB02</v>
      </c>
      <c r="C14" s="111" t="s">
        <v>11</v>
      </c>
      <c r="D14" s="111" t="s">
        <v>121</v>
      </c>
      <c r="E14" s="120" t="s">
        <v>86</v>
      </c>
      <c r="F14" s="153" t="s">
        <v>120</v>
      </c>
      <c r="G14" s="128"/>
      <c r="H14" s="223">
        <f>DB!AI3</f>
        <v>2</v>
      </c>
      <c r="I14" s="224">
        <f>DB!AJ3</f>
        <v>0</v>
      </c>
      <c r="J14" s="224">
        <f>DB!AK3</f>
        <v>2</v>
      </c>
      <c r="K14" s="224">
        <f>DB!AL3</f>
        <v>0</v>
      </c>
      <c r="L14" s="224">
        <f>DB!AM3</f>
        <v>0</v>
      </c>
      <c r="M14" s="224">
        <f>DB!AN3</f>
        <v>6</v>
      </c>
      <c r="N14" s="224">
        <f>DB!AO3</f>
        <v>14</v>
      </c>
      <c r="O14" s="224">
        <f>DB!AP3</f>
        <v>39</v>
      </c>
      <c r="P14" s="224">
        <f>DB!AQ3</f>
        <v>23</v>
      </c>
      <c r="Q14" s="224">
        <f>DB!AR3</f>
        <v>8</v>
      </c>
      <c r="R14" s="224">
        <f t="shared" ref="R14:R24" si="0">SUM(H14:Q14)</f>
        <v>94</v>
      </c>
      <c r="S14" s="224">
        <f>DB!AS3</f>
        <v>2</v>
      </c>
      <c r="T14" s="225">
        <f>DB!C3</f>
        <v>96</v>
      </c>
      <c r="U14" s="335">
        <f>DB!E3</f>
        <v>3548.4</v>
      </c>
      <c r="V14" s="352">
        <f>DB!F3*1000</f>
        <v>13.607049479999999</v>
      </c>
      <c r="W14" s="177">
        <f t="shared" ref="W14:W24" si="1">IF(T14=0,0,U14/T14)</f>
        <v>36.962499999999999</v>
      </c>
      <c r="X14" s="402">
        <v>1.0808703585943764</v>
      </c>
      <c r="Y14" s="400">
        <f t="shared" ref="Y14:Y24" si="2">V14*X14</f>
        <v>14.707456450859022</v>
      </c>
      <c r="Z14" s="398">
        <f>DB!H3*$X14</f>
        <v>0.36768641127147556</v>
      </c>
      <c r="AA14" s="402">
        <f>DB!I3*$X14</f>
        <v>0.25973368092217036</v>
      </c>
      <c r="AB14" s="402">
        <f>DB!J3*$X14</f>
        <v>0.28934469324323314</v>
      </c>
      <c r="AC14" s="402">
        <f>DB!K3*$X14</f>
        <v>0.33807539895041272</v>
      </c>
      <c r="AD14" s="407">
        <f>DB!L3*$X14</f>
        <v>1501.7489632843133</v>
      </c>
      <c r="AE14" s="401">
        <f>DB!M3*$X14</f>
        <v>8.4567874592439285</v>
      </c>
      <c r="AF14" s="401">
        <f>DB!N3*$X14</f>
        <v>1.3905900074287207</v>
      </c>
      <c r="AG14" s="401">
        <f>DB!O3*$X14</f>
        <v>7.5008027899381019E-2</v>
      </c>
      <c r="AH14" s="401">
        <f>DB!P3*$X14</f>
        <v>0.4265162370749106</v>
      </c>
      <c r="AI14" s="401">
        <f>DB!Q3*$X14</f>
        <v>0.23531930321374436</v>
      </c>
      <c r="AJ14" s="401">
        <f>DB!R3*$X14</f>
        <v>0.13236710805773122</v>
      </c>
      <c r="AK14" s="402">
        <f>DB!S3*1000*$X14</f>
        <v>0.14707456450859022</v>
      </c>
      <c r="AL14" s="401">
        <f>DB!T3*$X14</f>
        <v>0.16178202095944924</v>
      </c>
      <c r="AM14" s="400">
        <f>DB!U3*1000*$X14</f>
        <v>91.186229995325945</v>
      </c>
      <c r="AN14" s="400">
        <f>DB!V3*1000*$X14</f>
        <v>4.1180878062405259</v>
      </c>
      <c r="AO14" s="400">
        <f>DB!W3*1000*$X14</f>
        <v>3.2356404191889849</v>
      </c>
      <c r="AP14" s="401">
        <f>DB!X3*1000*$X14</f>
        <v>7.3537282254295109</v>
      </c>
      <c r="AQ14" s="400">
        <f>DB!Y3*1000*$X14</f>
        <v>67.654299673951513</v>
      </c>
      <c r="AR14" s="400">
        <f>DB!Z3*1000*$X14</f>
        <v>67.654299673951513</v>
      </c>
      <c r="AS14" s="400">
        <f>DB!AA3*1000*$X14</f>
        <v>455.93114997662974</v>
      </c>
      <c r="AT14" s="400">
        <f>DB!AB3*1000*$X14</f>
        <v>8.2361756124810643</v>
      </c>
      <c r="AU14" s="400">
        <f>DB!AC3*1000*$X14</f>
        <v>11.765965160687218</v>
      </c>
      <c r="AV14" s="400">
        <f>DB!AD3*1000*$X14</f>
        <v>397.10132417319358</v>
      </c>
      <c r="AW14" s="401">
        <f>DB!AE3*1000*$X14</f>
        <v>2.647342161154624</v>
      </c>
      <c r="AX14" s="401">
        <f>DB!AF3*$X14</f>
        <v>12.824902025149068</v>
      </c>
    </row>
    <row r="15" spans="1:50" s="2" customFormat="1" x14ac:dyDescent="0.25">
      <c r="A15" s="24" t="str">
        <f>DB!B4</f>
        <v>EB03</v>
      </c>
      <c r="B15" s="24" t="str">
        <f>DB!B4</f>
        <v>EB03</v>
      </c>
      <c r="C15" s="44" t="s">
        <v>152</v>
      </c>
      <c r="D15" s="44"/>
      <c r="E15" s="121" t="s">
        <v>85</v>
      </c>
      <c r="F15" s="154" t="s">
        <v>120</v>
      </c>
      <c r="G15" s="129"/>
      <c r="H15" s="223">
        <f>DB!AI4</f>
        <v>1</v>
      </c>
      <c r="I15" s="224">
        <f>DB!AJ4</f>
        <v>0</v>
      </c>
      <c r="J15" s="224">
        <f>DB!AK4</f>
        <v>0</v>
      </c>
      <c r="K15" s="224">
        <f>DB!AL4</f>
        <v>0</v>
      </c>
      <c r="L15" s="224">
        <f>DB!AM4</f>
        <v>2</v>
      </c>
      <c r="M15" s="224">
        <f>DB!AN4</f>
        <v>2</v>
      </c>
      <c r="N15" s="224">
        <f>DB!AO4</f>
        <v>0</v>
      </c>
      <c r="O15" s="224">
        <f>DB!AP4</f>
        <v>5</v>
      </c>
      <c r="P15" s="224">
        <f>DB!AQ4</f>
        <v>4</v>
      </c>
      <c r="Q15" s="224">
        <f>DB!AR4</f>
        <v>0</v>
      </c>
      <c r="R15" s="224">
        <f t="shared" si="0"/>
        <v>14</v>
      </c>
      <c r="S15" s="224">
        <f>DB!AS4</f>
        <v>0</v>
      </c>
      <c r="T15" s="225">
        <f>DB!C4</f>
        <v>14</v>
      </c>
      <c r="U15" s="335">
        <f>DB!E4</f>
        <v>2640</v>
      </c>
      <c r="V15" s="352">
        <f>DB!F4*1000</f>
        <v>14.501895431641799</v>
      </c>
      <c r="W15" s="177">
        <f t="shared" si="1"/>
        <v>188.57142857142858</v>
      </c>
      <c r="X15" s="402">
        <v>1.0808703585943764</v>
      </c>
      <c r="Y15" s="400">
        <f t="shared" si="2"/>
        <v>15.67466891549682</v>
      </c>
      <c r="Z15" s="398">
        <f>DB!H4*$X15</f>
        <v>0.58518763951188113</v>
      </c>
      <c r="AA15" s="402">
        <f>DB!I4*$X15</f>
        <v>0.41548322405343541</v>
      </c>
      <c r="AB15" s="402">
        <f>DB!J4*$X15</f>
        <v>0.46229823521438573</v>
      </c>
      <c r="AC15" s="402">
        <f>DB!K4*$X15</f>
        <v>0.5383726283509308</v>
      </c>
      <c r="AD15" s="407">
        <f>DB!L4*$X15</f>
        <v>1594.7329781281878</v>
      </c>
      <c r="AE15" s="401">
        <f>DB!M4*$X15</f>
        <v>15.901951614771519</v>
      </c>
      <c r="AF15" s="401">
        <f>DB!N4*$X15</f>
        <v>0.72103477011285289</v>
      </c>
      <c r="AG15" s="401">
        <f>DB!O4*$X15</f>
        <v>0.11442508308312666</v>
      </c>
      <c r="AH15" s="401">
        <f>DB!P4*$X15</f>
        <v>1.6615149050426623</v>
      </c>
      <c r="AI15" s="401">
        <f>DB!Q4*$X15</f>
        <v>0.72887210457060136</v>
      </c>
      <c r="AJ15" s="401">
        <f>DB!R4*$X15</f>
        <v>1.0031788105917965</v>
      </c>
      <c r="AK15" s="402">
        <f>DB!S4*1000*$X15</f>
        <v>6.2933795695719708</v>
      </c>
      <c r="AL15" s="401">
        <f>DB!T4*$X15</f>
        <v>0.31349337830993645</v>
      </c>
      <c r="AM15" s="400">
        <f>DB!U4*1000*$X15</f>
        <v>100.31788105917963</v>
      </c>
      <c r="AN15" s="400">
        <f>DB!V4*1000*$X15</f>
        <v>4.3889072963391058</v>
      </c>
      <c r="AO15" s="400">
        <f>DB!W4*1000*$X15</f>
        <v>147.34188780567024</v>
      </c>
      <c r="AP15" s="401">
        <f>DB!X4*1000*$X15</f>
        <v>0.47024006746490465</v>
      </c>
      <c r="AQ15" s="400">
        <f>DB!Y4*1000*$X15</f>
        <v>7.8373344577484003</v>
      </c>
      <c r="AR15" s="400">
        <f>DB!Z4*1000*$X15</f>
        <v>47.024006746490464</v>
      </c>
      <c r="AS15" s="400">
        <f>DB!AA4*1000*$X15</f>
        <v>47.024006746490464</v>
      </c>
      <c r="AT15" s="400">
        <f>DB!AB4*1000*$X15</f>
        <v>8.7778145926782116</v>
      </c>
      <c r="AU15" s="400">
        <f>DB!AC4*1000*$X15</f>
        <v>12.539735132397416</v>
      </c>
      <c r="AV15" s="400">
        <f>DB!AD4*1000*$X15</f>
        <v>125.39735132397414</v>
      </c>
      <c r="AW15" s="401">
        <f>DB!AE4*1000*$X15</f>
        <v>2.8214404047894237</v>
      </c>
      <c r="AX15" s="401">
        <f>DB!AF4*$X15</f>
        <v>0.94048013492980931</v>
      </c>
    </row>
    <row r="16" spans="1:50" s="1" customFormat="1" ht="13.5" customHeight="1" x14ac:dyDescent="0.25">
      <c r="A16" s="24" t="str">
        <f>DB!B5</f>
        <v>EB04</v>
      </c>
      <c r="B16" s="24" t="str">
        <f>DB!B5</f>
        <v>EB04</v>
      </c>
      <c r="C16" s="148" t="s">
        <v>13</v>
      </c>
      <c r="D16" s="470" t="s">
        <v>122</v>
      </c>
      <c r="E16" s="119" t="s">
        <v>104</v>
      </c>
      <c r="F16" s="466" t="s">
        <v>123</v>
      </c>
      <c r="G16" s="128"/>
      <c r="H16" s="223">
        <f>DB!AI5</f>
        <v>0</v>
      </c>
      <c r="I16" s="224">
        <f>DB!AJ5</f>
        <v>0</v>
      </c>
      <c r="J16" s="224">
        <f>DB!AK5</f>
        <v>0</v>
      </c>
      <c r="K16" s="224">
        <f>DB!AL5</f>
        <v>0</v>
      </c>
      <c r="L16" s="224">
        <f>DB!AM5</f>
        <v>0</v>
      </c>
      <c r="M16" s="224">
        <f>DB!AN5</f>
        <v>0</v>
      </c>
      <c r="N16" s="224">
        <f>DB!AO5</f>
        <v>6</v>
      </c>
      <c r="O16" s="224">
        <f>DB!AP5</f>
        <v>30</v>
      </c>
      <c r="P16" s="224">
        <f>DB!AQ5</f>
        <v>56</v>
      </c>
      <c r="Q16" s="224">
        <f>DB!AR5</f>
        <v>8</v>
      </c>
      <c r="R16" s="224">
        <f t="shared" si="0"/>
        <v>100</v>
      </c>
      <c r="S16" s="224">
        <f>DB!AS5</f>
        <v>0</v>
      </c>
      <c r="T16" s="225">
        <f>DB!C5</f>
        <v>100</v>
      </c>
      <c r="U16" s="335">
        <f>DB!E5</f>
        <v>1770</v>
      </c>
      <c r="V16" s="352">
        <f>DB!F5*1000</f>
        <v>7.0102137272727303</v>
      </c>
      <c r="W16" s="177">
        <f t="shared" si="1"/>
        <v>17.7</v>
      </c>
      <c r="X16" s="402">
        <v>1.0808703585943764</v>
      </c>
      <c r="Y16" s="400">
        <f t="shared" si="2"/>
        <v>7.5771322252204962</v>
      </c>
      <c r="Z16" s="398">
        <f>DB!H5*$X16</f>
        <v>0.15027978913353968</v>
      </c>
      <c r="AA16" s="402">
        <f>DB!I5*$X16</f>
        <v>0.12098154452935435</v>
      </c>
      <c r="AB16" s="402">
        <f>DB!J5*$X16</f>
        <v>0.12734633559853947</v>
      </c>
      <c r="AC16" s="402">
        <f>DB!K5*$X16</f>
        <v>0.14740047888795549</v>
      </c>
      <c r="AD16" s="407">
        <f>DB!L5*$X16</f>
        <v>773.68581725281445</v>
      </c>
      <c r="AE16" s="401">
        <f>DB!M5*$X16</f>
        <v>1.5002721805936576</v>
      </c>
      <c r="AF16" s="401">
        <f>DB!N5*$X16</f>
        <v>0.64216195608743709</v>
      </c>
      <c r="AG16" s="401">
        <f>DB!O5*$X16</f>
        <v>5.303992557654346E-2</v>
      </c>
      <c r="AH16" s="401">
        <f>DB!P5*$X16</f>
        <v>1.2123411560352827E-2</v>
      </c>
      <c r="AI16" s="401">
        <f>DB!Q5*$X16</f>
        <v>6.8194190026984493E-3</v>
      </c>
      <c r="AJ16" s="401">
        <f>DB!R5*$X16</f>
        <v>6.667876358194034E-3</v>
      </c>
      <c r="AK16" s="402">
        <f>DB!S5*1000*$X16</f>
        <v>7.5771322252204849E-3</v>
      </c>
      <c r="AL16" s="401">
        <f>DB!T5*$X16</f>
        <v>7.5771322252204953E-4</v>
      </c>
      <c r="AM16" s="400">
        <f>DB!U5*1000*$X16</f>
        <v>2.2731396675661499</v>
      </c>
      <c r="AN16" s="400">
        <f>DB!V5*1000*$X16</f>
        <v>1.0607985115308691</v>
      </c>
      <c r="AO16" s="400">
        <f>DB!W5*1000*$X16</f>
        <v>3.7885661126102534</v>
      </c>
      <c r="AP16" s="401">
        <f>DB!X5*1000*$X16</f>
        <v>0.22731396675661497</v>
      </c>
      <c r="AQ16" s="400">
        <f>DB!Y5*1000*$X16</f>
        <v>3.7885661126102534</v>
      </c>
      <c r="AR16" s="400">
        <f>DB!Z5*1000*$X16</f>
        <v>22.731396675661493</v>
      </c>
      <c r="AS16" s="400">
        <f>DB!AA5*1000*$X16</f>
        <v>22.731396675661493</v>
      </c>
      <c r="AT16" s="400">
        <f>DB!AB5*1000*$X16</f>
        <v>4.2431940461234792</v>
      </c>
      <c r="AU16" s="400">
        <f>DB!AC5*1000*$X16</f>
        <v>6.0617057801763918</v>
      </c>
      <c r="AV16" s="400">
        <f>DB!AD5*1000*$X16</f>
        <v>60.617057801764027</v>
      </c>
      <c r="AW16" s="401">
        <f>DB!AE5*1000*$X16</f>
        <v>1.3638838005396878</v>
      </c>
      <c r="AX16" s="401">
        <f>DB!AF5*$X16</f>
        <v>0.45462793351322994</v>
      </c>
    </row>
    <row r="17" spans="1:50" s="8" customFormat="1" x14ac:dyDescent="0.25">
      <c r="A17" s="24" t="str">
        <f>DB!B6</f>
        <v>EB05</v>
      </c>
      <c r="B17" s="24" t="str">
        <f>DB!B6</f>
        <v>EB05</v>
      </c>
      <c r="C17" s="148" t="s">
        <v>13</v>
      </c>
      <c r="D17" s="470"/>
      <c r="E17" s="120" t="s">
        <v>86</v>
      </c>
      <c r="F17" s="467"/>
      <c r="G17" s="128"/>
      <c r="H17" s="223">
        <f>DB!AI6</f>
        <v>0</v>
      </c>
      <c r="I17" s="224">
        <f>DB!AJ6</f>
        <v>0</v>
      </c>
      <c r="J17" s="224">
        <f>DB!AK6</f>
        <v>0</v>
      </c>
      <c r="K17" s="224">
        <f>DB!AL6</f>
        <v>0</v>
      </c>
      <c r="L17" s="224">
        <f>DB!AM6</f>
        <v>0</v>
      </c>
      <c r="M17" s="224">
        <f>DB!AN6</f>
        <v>0</v>
      </c>
      <c r="N17" s="224">
        <f>DB!AO6</f>
        <v>6</v>
      </c>
      <c r="O17" s="224">
        <f>DB!AP6</f>
        <v>16</v>
      </c>
      <c r="P17" s="224">
        <f>DB!AQ6</f>
        <v>43</v>
      </c>
      <c r="Q17" s="224">
        <f>DB!AR6</f>
        <v>4</v>
      </c>
      <c r="R17" s="224">
        <f t="shared" si="0"/>
        <v>69</v>
      </c>
      <c r="S17" s="224">
        <f>DB!AS6</f>
        <v>0</v>
      </c>
      <c r="T17" s="225">
        <f>DB!C6</f>
        <v>69</v>
      </c>
      <c r="U17" s="335">
        <f>DB!E6</f>
        <v>2688.5</v>
      </c>
      <c r="V17" s="352">
        <f>DB!F6*1000</f>
        <v>10.413712714285701</v>
      </c>
      <c r="W17" s="177">
        <f t="shared" si="1"/>
        <v>38.963768115942031</v>
      </c>
      <c r="X17" s="402">
        <v>1.0808703585943764</v>
      </c>
      <c r="Y17" s="400">
        <f t="shared" si="2"/>
        <v>11.255873395788802</v>
      </c>
      <c r="Z17" s="398">
        <f>DB!H6*$X17</f>
        <v>0.22511746791577603</v>
      </c>
      <c r="AA17" s="402">
        <f>DB!I6*$X17</f>
        <v>0.18159475745205975</v>
      </c>
      <c r="AB17" s="402">
        <f>DB!J6*$X17</f>
        <v>0.19104969110452233</v>
      </c>
      <c r="AC17" s="402">
        <f>DB!K6*$X17</f>
        <v>0.21708827822678015</v>
      </c>
      <c r="AD17" s="407">
        <f>DB!L6*$X17</f>
        <v>1149.3147206972092</v>
      </c>
      <c r="AE17" s="401">
        <f>DB!M6*$X17</f>
        <v>1.6658692625767495</v>
      </c>
      <c r="AF17" s="401">
        <f>DB!N6*$X17</f>
        <v>0.88921399826731706</v>
      </c>
      <c r="AG17" s="401">
        <f>DB!O6*$X17</f>
        <v>7.8791113770521601E-2</v>
      </c>
      <c r="AH17" s="401">
        <f>DB!P6*$X17</f>
        <v>1.6883810093683255E-2</v>
      </c>
      <c r="AI17" s="401">
        <f>DB!Q6*$X17</f>
        <v>9.9051685882941606E-3</v>
      </c>
      <c r="AJ17" s="401">
        <f>DB!R6*$X17</f>
        <v>1.0242844790167824E-2</v>
      </c>
      <c r="AK17" s="402">
        <f>DB!S6*1000*$X17</f>
        <v>0.11255873395788801</v>
      </c>
      <c r="AL17" s="401">
        <f>DB!T6*$X17</f>
        <v>1.1255873395788801E-3</v>
      </c>
      <c r="AM17" s="400">
        <f>DB!U6*1000*$X17</f>
        <v>3.3767620187366405</v>
      </c>
      <c r="AN17" s="400">
        <f>DB!V6*1000*$X17</f>
        <v>1.5758222754104343</v>
      </c>
      <c r="AO17" s="400">
        <f>DB!W6*1000*$X17</f>
        <v>5.4028192299786291</v>
      </c>
      <c r="AP17" s="401">
        <f>DB!X6*1000*$X17</f>
        <v>0.33767620187366515</v>
      </c>
      <c r="AQ17" s="400">
        <f>DB!Y6*1000*$X17</f>
        <v>5.627936697894401</v>
      </c>
      <c r="AR17" s="400">
        <f>DB!Z6*1000*$X17</f>
        <v>33.767620187366511</v>
      </c>
      <c r="AS17" s="400">
        <f>DB!AA6*1000*$X17</f>
        <v>33.767620187366511</v>
      </c>
      <c r="AT17" s="400">
        <f>DB!AB6*1000*$X17</f>
        <v>6.3032891016417372</v>
      </c>
      <c r="AU17" s="400">
        <f>DB!AC6*1000*$X17</f>
        <v>9.0046987166310526</v>
      </c>
      <c r="AV17" s="400">
        <f>DB!AD6*1000*$X17</f>
        <v>90.046987166310515</v>
      </c>
      <c r="AW17" s="401">
        <f>DB!AE6*1000*$X17</f>
        <v>2.0260572112419886</v>
      </c>
      <c r="AX17" s="401">
        <f>DB!AF6*$X17</f>
        <v>0.67535240374732919</v>
      </c>
    </row>
    <row r="18" spans="1:50" s="8" customFormat="1" x14ac:dyDescent="0.25">
      <c r="A18" s="24" t="str">
        <f>DB!B7</f>
        <v>EB06</v>
      </c>
      <c r="B18" s="24" t="str">
        <f>DB!B7</f>
        <v>EB06</v>
      </c>
      <c r="C18" s="148" t="s">
        <v>14</v>
      </c>
      <c r="D18" s="471"/>
      <c r="E18" s="121" t="s">
        <v>85</v>
      </c>
      <c r="F18" s="468"/>
      <c r="G18" s="128"/>
      <c r="H18" s="223">
        <f>DB!AI7</f>
        <v>0</v>
      </c>
      <c r="I18" s="224">
        <f>DB!AJ7</f>
        <v>0</v>
      </c>
      <c r="J18" s="224">
        <f>DB!AK7</f>
        <v>0</v>
      </c>
      <c r="K18" s="224">
        <f>DB!AL7</f>
        <v>0</v>
      </c>
      <c r="L18" s="224">
        <f>DB!AM7</f>
        <v>0</v>
      </c>
      <c r="M18" s="224">
        <f>DB!AN7</f>
        <v>0</v>
      </c>
      <c r="N18" s="224">
        <f>DB!AO7</f>
        <v>1</v>
      </c>
      <c r="O18" s="224">
        <f>DB!AP7</f>
        <v>30</v>
      </c>
      <c r="P18" s="224">
        <f>DB!AQ7</f>
        <v>27</v>
      </c>
      <c r="Q18" s="224">
        <f>DB!AR7</f>
        <v>1</v>
      </c>
      <c r="R18" s="224">
        <f t="shared" si="0"/>
        <v>59</v>
      </c>
      <c r="S18" s="224">
        <f>DB!AS7</f>
        <v>0</v>
      </c>
      <c r="T18" s="225">
        <f>DB!C7</f>
        <v>59</v>
      </c>
      <c r="U18" s="335">
        <f>DB!E7</f>
        <v>7561.9</v>
      </c>
      <c r="V18" s="352">
        <f>DB!F7*1000</f>
        <v>29.102465317391303</v>
      </c>
      <c r="W18" s="177">
        <f t="shared" si="1"/>
        <v>128.16779661016949</v>
      </c>
      <c r="X18" s="402">
        <v>1.0808703585943764</v>
      </c>
      <c r="Y18" s="400">
        <f t="shared" si="2"/>
        <v>31.455992123589141</v>
      </c>
      <c r="Z18" s="398">
        <f>DB!H7*$X18</f>
        <v>0.73397314955041359</v>
      </c>
      <c r="AA18" s="402">
        <f>DB!I7*$X18</f>
        <v>0.58298438735718483</v>
      </c>
      <c r="AB18" s="402">
        <f>DB!J7*$X18</f>
        <v>0.62157040436212119</v>
      </c>
      <c r="AC18" s="402">
        <f>DB!K7*$X18</f>
        <v>0.71027630215064219</v>
      </c>
      <c r="AD18" s="407">
        <f>DB!L7*$X18</f>
        <v>3211.9084437554384</v>
      </c>
      <c r="AE18" s="401">
        <f>DB!M7*$X18</f>
        <v>2.3591994092691881</v>
      </c>
      <c r="AF18" s="401">
        <f>DB!N7*$X18</f>
        <v>2.2019194486512386</v>
      </c>
      <c r="AG18" s="401">
        <f>DB!O7*$X18</f>
        <v>0.22019194486512386</v>
      </c>
      <c r="AH18" s="401">
        <f>DB!P7*$X18</f>
        <v>1.7300795667974007E-2</v>
      </c>
      <c r="AI18" s="401">
        <f>DB!Q7*$X18</f>
        <v>8.493117873369066E-3</v>
      </c>
      <c r="AJ18" s="401">
        <f>DB!R7*$X18</f>
        <v>1.2582396849435634E-2</v>
      </c>
      <c r="AK18" s="402">
        <f>DB!S7*1000*$X18</f>
        <v>0.31455992123589133</v>
      </c>
      <c r="AL18" s="401">
        <f>DB!T7*$X18</f>
        <v>3.1455992123589141E-3</v>
      </c>
      <c r="AM18" s="400">
        <f>DB!U7*1000*$X18</f>
        <v>9.4367976370767401</v>
      </c>
      <c r="AN18" s="400">
        <f>DB!V7*1000*$X18</f>
        <v>4.4038388973024771</v>
      </c>
      <c r="AO18" s="400">
        <f>DB!W7*1000*$X18</f>
        <v>15.09887621932276</v>
      </c>
      <c r="AP18" s="401">
        <f>DB!X7*1000*$X18</f>
        <v>0.94367976370767415</v>
      </c>
      <c r="AQ18" s="400">
        <f>DB!Y7*1000*$X18</f>
        <v>15.727996061794622</v>
      </c>
      <c r="AR18" s="400">
        <f>DB!Z7*1000*$X18</f>
        <v>94.367976370767423</v>
      </c>
      <c r="AS18" s="400">
        <f>DB!AA7*1000*$X18</f>
        <v>94.367976370767423</v>
      </c>
      <c r="AT18" s="400">
        <f>DB!AB7*1000*$X18</f>
        <v>17.615355589209887</v>
      </c>
      <c r="AU18" s="400">
        <f>DB!AC7*1000*$X18</f>
        <v>25.164793698871268</v>
      </c>
      <c r="AV18" s="400">
        <f>DB!AD7*1000*$X18</f>
        <v>251.64793698871267</v>
      </c>
      <c r="AW18" s="401">
        <f>DB!AE7*1000*$X18</f>
        <v>5.6620785822460507</v>
      </c>
      <c r="AX18" s="401">
        <f>DB!AF7*$X18</f>
        <v>1.8873595274153505</v>
      </c>
    </row>
    <row r="19" spans="1:50" s="2" customFormat="1" x14ac:dyDescent="0.25">
      <c r="A19" s="24" t="str">
        <f>DB!B8</f>
        <v>EB07</v>
      </c>
      <c r="B19" s="24" t="str">
        <f>DB!B8</f>
        <v>EB07</v>
      </c>
      <c r="C19" s="69" t="s">
        <v>18</v>
      </c>
      <c r="D19" s="69" t="s">
        <v>30</v>
      </c>
      <c r="E19" s="119" t="s">
        <v>115</v>
      </c>
      <c r="F19" s="152" t="s">
        <v>155</v>
      </c>
      <c r="G19" s="127"/>
      <c r="H19" s="223">
        <f>DB!AI8</f>
        <v>0</v>
      </c>
      <c r="I19" s="224">
        <f>DB!AJ8</f>
        <v>0</v>
      </c>
      <c r="J19" s="224">
        <f>DB!AK8</f>
        <v>0</v>
      </c>
      <c r="K19" s="224">
        <f>DB!AL8</f>
        <v>0</v>
      </c>
      <c r="L19" s="224">
        <f>DB!AM8</f>
        <v>0</v>
      </c>
      <c r="M19" s="224">
        <f>DB!AN8</f>
        <v>0</v>
      </c>
      <c r="N19" s="224">
        <f>DB!AO8</f>
        <v>0</v>
      </c>
      <c r="O19" s="224">
        <f>DB!AP8</f>
        <v>3</v>
      </c>
      <c r="P19" s="224">
        <f>DB!AQ8</f>
        <v>3</v>
      </c>
      <c r="Q19" s="224">
        <f>DB!AR8</f>
        <v>0</v>
      </c>
      <c r="R19" s="224">
        <f t="shared" si="0"/>
        <v>6</v>
      </c>
      <c r="S19" s="224">
        <f>DB!AS8</f>
        <v>0</v>
      </c>
      <c r="T19" s="225">
        <f>DB!C8</f>
        <v>6</v>
      </c>
      <c r="U19" s="335">
        <f>DB!E8</f>
        <v>102.5</v>
      </c>
      <c r="V19" s="352">
        <f>DB!F8*1000</f>
        <v>0.41881499999999999</v>
      </c>
      <c r="W19" s="177">
        <f t="shared" si="1"/>
        <v>17.083333333333332</v>
      </c>
      <c r="X19" s="402">
        <v>1.0808703585943764</v>
      </c>
      <c r="Y19" s="400">
        <f t="shared" si="2"/>
        <v>0.45268471923470377</v>
      </c>
      <c r="Z19" s="398">
        <f>DB!H8*$X19</f>
        <v>9.657274010340347E-3</v>
      </c>
      <c r="AA19" s="402">
        <f>DB!I8*$X19</f>
        <v>8.133235455583511E-3</v>
      </c>
      <c r="AB19" s="402">
        <f>DB!J8*$X19</f>
        <v>8.4199357777654891E-3</v>
      </c>
      <c r="AC19" s="402">
        <f>DB!K8*$X19</f>
        <v>9.0838733659763891E-3</v>
      </c>
      <c r="AD19" s="407">
        <f>DB!L8*$X19</f>
        <v>46.222731311617132</v>
      </c>
      <c r="AE19" s="401">
        <f>DB!M8*$X19</f>
        <v>0.13625810048964584</v>
      </c>
      <c r="AF19" s="401">
        <f>DB!N8*$X19</f>
        <v>4.300504832729686E-2</v>
      </c>
      <c r="AG19" s="401">
        <f>DB!O8*$X19</f>
        <v>3.1687930346429266E-3</v>
      </c>
      <c r="AH19" s="401">
        <f>DB!P8*$X19</f>
        <v>8.1483249462246672E-4</v>
      </c>
      <c r="AI19" s="401">
        <f>DB!Q8*$X19</f>
        <v>2.7161083154082229E-4</v>
      </c>
      <c r="AJ19" s="401">
        <f>DB!R8*$X19</f>
        <v>6.337586069285853E-4</v>
      </c>
      <c r="AK19" s="402">
        <f>DB!S8*1000*$X19</f>
        <v>2.4444974838674003E-2</v>
      </c>
      <c r="AL19" s="401">
        <f>DB!T8*$X19</f>
        <v>1.2222487419337002E-2</v>
      </c>
      <c r="AM19" s="400">
        <f>DB!U8*1000*$X19</f>
        <v>0.45268471923470377</v>
      </c>
      <c r="AN19" s="400">
        <f>DB!V8*1000*$X19</f>
        <v>0.12675172138571705</v>
      </c>
      <c r="AO19" s="400">
        <f>DB!W8*1000*$X19</f>
        <v>0.22634235961735188</v>
      </c>
      <c r="AP19" s="401">
        <f>DB!X8*1000*$X19</f>
        <v>1.3580541577041113E-2</v>
      </c>
      <c r="AQ19" s="400">
        <f>DB!Y8*1000*$X19</f>
        <v>0.22634235961735188</v>
      </c>
      <c r="AR19" s="400">
        <f>DB!Z8*1000*$X19</f>
        <v>1.358054157704111</v>
      </c>
      <c r="AS19" s="400">
        <f>DB!AA8*1000*$X19</f>
        <v>1.358054157704111</v>
      </c>
      <c r="AT19" s="400">
        <f>DB!AB8*1000*$X19</f>
        <v>0.25350344277143411</v>
      </c>
      <c r="AU19" s="400">
        <f>DB!AC8*1000*$X19</f>
        <v>0.36214777538776305</v>
      </c>
      <c r="AV19" s="400">
        <f>DB!AD8*1000*$X19</f>
        <v>3.6214777538776302</v>
      </c>
      <c r="AW19" s="401">
        <f>DB!AE8*1000*$X19</f>
        <v>8.1483249462246679E-2</v>
      </c>
      <c r="AX19" s="401">
        <f>DB!AF8*$X19</f>
        <v>2.7161083154082225E-2</v>
      </c>
    </row>
    <row r="20" spans="1:50" s="2" customFormat="1" x14ac:dyDescent="0.25">
      <c r="A20" s="24" t="str">
        <f>DB!B9</f>
        <v>EB08</v>
      </c>
      <c r="B20" s="24" t="str">
        <f>DB!B9</f>
        <v>EB08</v>
      </c>
      <c r="C20" s="111" t="s">
        <v>18</v>
      </c>
      <c r="D20" s="111"/>
      <c r="E20" s="120" t="s">
        <v>86</v>
      </c>
      <c r="F20" s="153" t="s">
        <v>99</v>
      </c>
      <c r="G20" s="128"/>
      <c r="H20" s="223">
        <f>DB!AI9</f>
        <v>1</v>
      </c>
      <c r="I20" s="224">
        <f>DB!AJ9</f>
        <v>0</v>
      </c>
      <c r="J20" s="224">
        <f>DB!AK9</f>
        <v>0</v>
      </c>
      <c r="K20" s="224">
        <f>DB!AL9</f>
        <v>0</v>
      </c>
      <c r="L20" s="224">
        <f>DB!AM9</f>
        <v>0</v>
      </c>
      <c r="M20" s="224">
        <f>DB!AN9</f>
        <v>0</v>
      </c>
      <c r="N20" s="224">
        <f>DB!AO9</f>
        <v>0</v>
      </c>
      <c r="O20" s="224">
        <f>DB!AP9</f>
        <v>1</v>
      </c>
      <c r="P20" s="224">
        <f>DB!AQ9</f>
        <v>0</v>
      </c>
      <c r="Q20" s="224">
        <f>DB!AR9</f>
        <v>0</v>
      </c>
      <c r="R20" s="224">
        <f t="shared" si="0"/>
        <v>2</v>
      </c>
      <c r="S20" s="224">
        <f>DB!AS9</f>
        <v>0</v>
      </c>
      <c r="T20" s="225">
        <f>DB!C9</f>
        <v>2</v>
      </c>
      <c r="U20" s="335">
        <f>DB!E9</f>
        <v>79.5</v>
      </c>
      <c r="V20" s="352">
        <f>DB!F9*1000</f>
        <v>0.29678940000000004</v>
      </c>
      <c r="W20" s="177">
        <f t="shared" si="1"/>
        <v>39.75</v>
      </c>
      <c r="X20" s="402">
        <v>1.0808703585943764</v>
      </c>
      <c r="Y20" s="400">
        <f t="shared" si="2"/>
        <v>0.32079086520500988</v>
      </c>
      <c r="Z20" s="398">
        <f>DB!H9*$X20</f>
        <v>6.4158173041001963E-3</v>
      </c>
      <c r="AA20" s="402">
        <f>DB!I9*$X20</f>
        <v>5.4063953815884323E-3</v>
      </c>
      <c r="AB20" s="402">
        <f>DB!J9*$X20</f>
        <v>5.6223945641598059E-3</v>
      </c>
      <c r="AC20" s="402">
        <f>DB!K9*$X20</f>
        <v>5.9838189389574501E-3</v>
      </c>
      <c r="AD20" s="407">
        <f>DB!L9*$X20</f>
        <v>32.755313664353146</v>
      </c>
      <c r="AE20" s="401">
        <f>DB!M9*$X20</f>
        <v>5.2288911028416596E-2</v>
      </c>
      <c r="AF20" s="401">
        <f>DB!N9*$X20</f>
        <v>2.8550387003245876E-2</v>
      </c>
      <c r="AG20" s="401">
        <f>DB!O9*$X20</f>
        <v>1.4114798069020432E-3</v>
      </c>
      <c r="AH20" s="401">
        <f>DB!P9*$X20</f>
        <v>2.1172197103530647E-4</v>
      </c>
      <c r="AI20" s="401">
        <f>DB!Q9*$X20</f>
        <v>6.4158173041001969E-5</v>
      </c>
      <c r="AJ20" s="401">
        <f>DB!R9*$X20</f>
        <v>1.6039543260250492E-4</v>
      </c>
      <c r="AK20" s="402">
        <f>DB!S9*1000*$X20</f>
        <v>3.2079086520500981E-3</v>
      </c>
      <c r="AL20" s="401">
        <f>DB!T9*$X20</f>
        <v>1.4114798069020433E-2</v>
      </c>
      <c r="AM20" s="400">
        <f>DB!U9*1000*$X20</f>
        <v>0.32079086520500988</v>
      </c>
      <c r="AN20" s="400">
        <f>DB!V9*1000*$X20</f>
        <v>8.9821442257402739E-2</v>
      </c>
      <c r="AO20" s="400">
        <f>DB!W9*1000*$X20</f>
        <v>0.38494903824601173</v>
      </c>
      <c r="AP20" s="401">
        <f>DB!X9*1000*$X20</f>
        <v>9.623725956150294E-3</v>
      </c>
      <c r="AQ20" s="400">
        <f>DB!Y9*1000*$X20</f>
        <v>0.16039543260250494</v>
      </c>
      <c r="AR20" s="400">
        <f>DB!Z9*1000*$X20</f>
        <v>0.96237259561502941</v>
      </c>
      <c r="AS20" s="400">
        <f>DB!AA9*1000*$X20</f>
        <v>0.96237259561502941</v>
      </c>
      <c r="AT20" s="400">
        <f>DB!AB9*1000*$X20</f>
        <v>0.17964288451480548</v>
      </c>
      <c r="AU20" s="400">
        <f>DB!AC9*1000*$X20</f>
        <v>0.25663269216400786</v>
      </c>
      <c r="AV20" s="400">
        <f>DB!AD9*1000*$X20</f>
        <v>2.566326921640079</v>
      </c>
      <c r="AW20" s="401">
        <f>DB!AE9*1000*$X20</f>
        <v>5.7742355736901771E-2</v>
      </c>
      <c r="AX20" s="401">
        <f>DB!AF9*$X20</f>
        <v>1.9247451912300588E-2</v>
      </c>
    </row>
    <row r="21" spans="1:50" s="2" customFormat="1" x14ac:dyDescent="0.25">
      <c r="A21" s="24" t="str">
        <f>DB!B10</f>
        <v>EB09</v>
      </c>
      <c r="B21" s="24" t="str">
        <f>DB!B10</f>
        <v>EB09</v>
      </c>
      <c r="C21" s="44" t="s">
        <v>18</v>
      </c>
      <c r="D21" s="44"/>
      <c r="E21" s="121" t="s">
        <v>85</v>
      </c>
      <c r="F21" s="154" t="s">
        <v>36</v>
      </c>
      <c r="G21" s="129"/>
      <c r="H21" s="223">
        <f>DB!AI10</f>
        <v>0</v>
      </c>
      <c r="I21" s="224">
        <f>DB!AJ10</f>
        <v>0</v>
      </c>
      <c r="J21" s="224">
        <f>DB!AK10</f>
        <v>0</v>
      </c>
      <c r="K21" s="224">
        <f>DB!AL10</f>
        <v>0</v>
      </c>
      <c r="L21" s="224">
        <f>DB!AM10</f>
        <v>2</v>
      </c>
      <c r="M21" s="224">
        <f>DB!AN10</f>
        <v>3</v>
      </c>
      <c r="N21" s="224">
        <f>DB!AO10</f>
        <v>4</v>
      </c>
      <c r="O21" s="224">
        <f>DB!AP10</f>
        <v>1</v>
      </c>
      <c r="P21" s="224">
        <f>DB!AQ10</f>
        <v>4</v>
      </c>
      <c r="Q21" s="224">
        <f>DB!AR10</f>
        <v>0</v>
      </c>
      <c r="R21" s="224">
        <f t="shared" si="0"/>
        <v>14</v>
      </c>
      <c r="S21" s="224">
        <f>DB!AS10</f>
        <v>0</v>
      </c>
      <c r="T21" s="225">
        <f>DB!C10</f>
        <v>14</v>
      </c>
      <c r="U21" s="335">
        <f>DB!E10</f>
        <v>2547</v>
      </c>
      <c r="V21" s="352">
        <f>DB!F10*1000</f>
        <v>10.448303399999999</v>
      </c>
      <c r="W21" s="177">
        <f t="shared" si="1"/>
        <v>181.92857142857142</v>
      </c>
      <c r="X21" s="402">
        <v>1.0808703585943764</v>
      </c>
      <c r="Y21" s="400">
        <f t="shared" si="2"/>
        <v>11.293261442660841</v>
      </c>
      <c r="Z21" s="398">
        <f>DB!H10*$X21</f>
        <v>0.27856711558563413</v>
      </c>
      <c r="AA21" s="402">
        <f>DB!I10*$X21</f>
        <v>0.23324349299575525</v>
      </c>
      <c r="AB21" s="402">
        <f>DB!J10*$X21</f>
        <v>0.24197694851141299</v>
      </c>
      <c r="AC21" s="402">
        <f>DB!K10*$X21</f>
        <v>0.26110020455431865</v>
      </c>
      <c r="AD21" s="407">
        <f>DB!L10*$X21</f>
        <v>1153.1323393872133</v>
      </c>
      <c r="AE21" s="401">
        <f>DB!M10*$X21</f>
        <v>1.0954463599381017</v>
      </c>
      <c r="AF21" s="401">
        <f>DB!N10*$X21</f>
        <v>1.1688525593153971</v>
      </c>
      <c r="AG21" s="401">
        <f>DB!O10*$X21</f>
        <v>3.2750458183716441E-2</v>
      </c>
      <c r="AH21" s="401">
        <f>DB!P10*$X21</f>
        <v>7.6794177810093726E-3</v>
      </c>
      <c r="AI21" s="401">
        <f>DB!Q10*$X21</f>
        <v>2.2586522885321685E-3</v>
      </c>
      <c r="AJ21" s="401">
        <f>DB!R10*$X21</f>
        <v>5.6466307213304204E-3</v>
      </c>
      <c r="AK21" s="402">
        <f>DB!S10*1000*$X21</f>
        <v>0.71147547088763308</v>
      </c>
      <c r="AL21" s="401">
        <f>DB!T10*$X21</f>
        <v>1.9650274910229866</v>
      </c>
      <c r="AM21" s="400">
        <f>DB!U10*1000*$X21</f>
        <v>11.293261442660841</v>
      </c>
      <c r="AN21" s="400">
        <f>DB!V10*1000*$X21</f>
        <v>124.22587586926927</v>
      </c>
      <c r="AO21" s="400">
        <f>DB!W10*1000*$X21</f>
        <v>5.6466307213304203</v>
      </c>
      <c r="AP21" s="401">
        <f>DB!X10*1000*$X21</f>
        <v>0.33879784327982532</v>
      </c>
      <c r="AQ21" s="400">
        <f>DB!Y10*1000*$X21</f>
        <v>5.6466307213304203</v>
      </c>
      <c r="AR21" s="400">
        <f>DB!Z10*1000*$X21</f>
        <v>0</v>
      </c>
      <c r="AS21" s="400">
        <f>DB!AA10*1000*$X21</f>
        <v>33.879784327982527</v>
      </c>
      <c r="AT21" s="400">
        <f>DB!AB10*1000*$X21</f>
        <v>6.3242264078900723</v>
      </c>
      <c r="AU21" s="400">
        <f>DB!AC10*1000*$X21</f>
        <v>9.0346091541286739</v>
      </c>
      <c r="AV21" s="400">
        <f>DB!AD10*1000*$X21</f>
        <v>90.346091541286725</v>
      </c>
      <c r="AW21" s="401">
        <f>DB!AE10*1000*$X21</f>
        <v>2.0327870596789515</v>
      </c>
      <c r="AX21" s="401">
        <f>DB!AF10*$X21</f>
        <v>0.67759568655965052</v>
      </c>
    </row>
    <row r="22" spans="1:50" s="2" customFormat="1" x14ac:dyDescent="0.25">
      <c r="A22" s="24" t="str">
        <f>DB!B11</f>
        <v>EB10</v>
      </c>
      <c r="B22" s="24" t="str">
        <f>DB!B11</f>
        <v>EB10</v>
      </c>
      <c r="C22" s="126" t="s">
        <v>19</v>
      </c>
      <c r="D22" s="126" t="s">
        <v>30</v>
      </c>
      <c r="E22" s="113" t="s">
        <v>85</v>
      </c>
      <c r="F22" s="155" t="s">
        <v>35</v>
      </c>
      <c r="G22" s="130"/>
      <c r="H22" s="223">
        <f>DB!AI11</f>
        <v>0</v>
      </c>
      <c r="I22" s="224">
        <f>DB!AJ11</f>
        <v>0</v>
      </c>
      <c r="J22" s="224">
        <f>DB!AK11</f>
        <v>0</v>
      </c>
      <c r="K22" s="224">
        <f>DB!AL11</f>
        <v>0</v>
      </c>
      <c r="L22" s="224">
        <f>DB!AM11</f>
        <v>1</v>
      </c>
      <c r="M22" s="224">
        <f>DB!AN11</f>
        <v>0</v>
      </c>
      <c r="N22" s="224">
        <f>DB!AO11</f>
        <v>0</v>
      </c>
      <c r="O22" s="224">
        <f>DB!AP11</f>
        <v>0</v>
      </c>
      <c r="P22" s="224">
        <f>DB!AQ11</f>
        <v>0</v>
      </c>
      <c r="Q22" s="224">
        <f>DB!AR11</f>
        <v>0</v>
      </c>
      <c r="R22" s="224">
        <f t="shared" si="0"/>
        <v>1</v>
      </c>
      <c r="S22" s="224">
        <f>DB!AS11</f>
        <v>0</v>
      </c>
      <c r="T22" s="225">
        <f>DB!C11</f>
        <v>1</v>
      </c>
      <c r="U22" s="335">
        <f>DB!E11</f>
        <v>175</v>
      </c>
      <c r="V22" s="352">
        <f>DB!F11*1000</f>
        <v>1.4127750000000001</v>
      </c>
      <c r="W22" s="177">
        <f t="shared" si="1"/>
        <v>175</v>
      </c>
      <c r="X22" s="402">
        <v>1.0808703585943764</v>
      </c>
      <c r="Y22" s="400">
        <f t="shared" si="2"/>
        <v>1.5270266208631702</v>
      </c>
      <c r="Z22" s="398">
        <f>DB!H11*$X22</f>
        <v>0.14812158222372751</v>
      </c>
      <c r="AA22" s="402">
        <f>DB!I11*$X22</f>
        <v>0.10696312470272885</v>
      </c>
      <c r="AB22" s="402">
        <f>DB!J11*$X22</f>
        <v>0.12020753559434876</v>
      </c>
      <c r="AC22" s="402">
        <f>DB!K11*$X22</f>
        <v>0.13872527841668281</v>
      </c>
      <c r="AD22" s="407">
        <f>DB!L11*$X22</f>
        <v>154.79621558352042</v>
      </c>
      <c r="AE22" s="401">
        <f>DB!M11*$X22</f>
        <v>3.7885530463615251</v>
      </c>
      <c r="AF22" s="401">
        <f>DB!N11*$X22</f>
        <v>0.10994591670214825</v>
      </c>
      <c r="AG22" s="401">
        <f>DB!O11*$X22</f>
        <v>1.7866211464099089E-2</v>
      </c>
      <c r="AH22" s="401">
        <f>DB!P11*$X22</f>
        <v>6.8716197938842663E-2</v>
      </c>
      <c r="AI22" s="401">
        <f>DB!Q11*$X22</f>
        <v>2.7486479175537062E-2</v>
      </c>
      <c r="AJ22" s="401">
        <f>DB!R11*$X22</f>
        <v>4.7337825246758274E-2</v>
      </c>
      <c r="AK22" s="402">
        <f>DB!S11*1000*$X22</f>
        <v>0.24432425933810722</v>
      </c>
      <c r="AL22" s="401">
        <f>DB!T11*$X22</f>
        <v>8.2459437526611196E-2</v>
      </c>
      <c r="AM22" s="400">
        <f>DB!U11*1000*$X22</f>
        <v>1.5270266208631702</v>
      </c>
      <c r="AN22" s="400">
        <f>DB!V11*1000*$X22</f>
        <v>0.2137837269208438</v>
      </c>
      <c r="AO22" s="400">
        <f>DB!W11*1000*$X22</f>
        <v>1.8324319450358042</v>
      </c>
      <c r="AP22" s="401">
        <f>DB!X11*1000*$X22</f>
        <v>0.2137837269208438</v>
      </c>
      <c r="AQ22" s="400">
        <f>DB!Y11*1000*$X22</f>
        <v>0.7635133104315851</v>
      </c>
      <c r="AR22" s="400">
        <f>DB!Z11*1000*$X22</f>
        <v>4.5810798625895108</v>
      </c>
      <c r="AS22" s="400">
        <f>DB!AA11*1000*$X22</f>
        <v>4.5810798625895108</v>
      </c>
      <c r="AT22" s="400">
        <f>DB!AB11*1000*$X22</f>
        <v>0.85513490768337519</v>
      </c>
      <c r="AU22" s="400">
        <f>DB!AC11*1000*$X22</f>
        <v>1.2216212966905362</v>
      </c>
      <c r="AV22" s="400">
        <f>DB!AD11*1000*$X22</f>
        <v>12.216212966905362</v>
      </c>
      <c r="AW22" s="401">
        <f>DB!AE11*1000*$X22</f>
        <v>0.27486479175537065</v>
      </c>
      <c r="AX22" s="401">
        <f>DB!AF11*$X22</f>
        <v>9.1621597251790199E-2</v>
      </c>
    </row>
    <row r="23" spans="1:50" s="1" customFormat="1" x14ac:dyDescent="0.25">
      <c r="A23" s="24" t="str">
        <f>DB!B12</f>
        <v>EB11</v>
      </c>
      <c r="B23" s="24" t="str">
        <f>DB!B12</f>
        <v>EB11</v>
      </c>
      <c r="C23" s="126" t="s">
        <v>20</v>
      </c>
      <c r="D23" s="126" t="s">
        <v>30</v>
      </c>
      <c r="E23" s="123" t="s">
        <v>126</v>
      </c>
      <c r="F23" s="155" t="s">
        <v>124</v>
      </c>
      <c r="G23" s="130"/>
      <c r="H23" s="223">
        <f>DB!AI12</f>
        <v>0</v>
      </c>
      <c r="I23" s="224">
        <f>DB!AJ12</f>
        <v>0</v>
      </c>
      <c r="J23" s="224">
        <f>DB!AK12</f>
        <v>0</v>
      </c>
      <c r="K23" s="224">
        <f>DB!AL12</f>
        <v>0</v>
      </c>
      <c r="L23" s="224">
        <f>DB!AM12</f>
        <v>0</v>
      </c>
      <c r="M23" s="224">
        <f>DB!AN12</f>
        <v>0</v>
      </c>
      <c r="N23" s="224">
        <f>DB!AO12</f>
        <v>0</v>
      </c>
      <c r="O23" s="224">
        <f>DB!AP12</f>
        <v>0</v>
      </c>
      <c r="P23" s="224">
        <f>DB!AQ12</f>
        <v>0</v>
      </c>
      <c r="Q23" s="224">
        <f>DB!AR12</f>
        <v>0</v>
      </c>
      <c r="R23" s="224">
        <f t="shared" si="0"/>
        <v>0</v>
      </c>
      <c r="S23" s="224">
        <f>DB!AS12</f>
        <v>0</v>
      </c>
      <c r="T23" s="225">
        <f>DB!C12</f>
        <v>0</v>
      </c>
      <c r="U23" s="335">
        <f>DB!E12</f>
        <v>0</v>
      </c>
      <c r="V23" s="352">
        <f>DB!F12*1000</f>
        <v>0</v>
      </c>
      <c r="W23" s="177">
        <f t="shared" si="1"/>
        <v>0</v>
      </c>
      <c r="X23" s="402">
        <v>1.0808703585943764</v>
      </c>
      <c r="Y23" s="400">
        <f t="shared" si="2"/>
        <v>0</v>
      </c>
      <c r="Z23" s="398">
        <f>DB!H12*$X23</f>
        <v>0</v>
      </c>
      <c r="AA23" s="402">
        <f>DB!I12*$X23</f>
        <v>0</v>
      </c>
      <c r="AB23" s="402">
        <f>DB!J12*$X23</f>
        <v>0</v>
      </c>
      <c r="AC23" s="402">
        <f>DB!K12*$X23</f>
        <v>0</v>
      </c>
      <c r="AD23" s="407">
        <f>DB!L12*$X23</f>
        <v>0</v>
      </c>
      <c r="AE23" s="401">
        <f>DB!M12*$X23</f>
        <v>0</v>
      </c>
      <c r="AF23" s="401">
        <f>DB!N12*$X23</f>
        <v>0</v>
      </c>
      <c r="AG23" s="401">
        <f>DB!O12*$X23</f>
        <v>0</v>
      </c>
      <c r="AH23" s="401">
        <f>DB!P12*$X23</f>
        <v>0</v>
      </c>
      <c r="AI23" s="401">
        <f>DB!Q12*$X23</f>
        <v>0</v>
      </c>
      <c r="AJ23" s="401">
        <f>DB!R12*$X23</f>
        <v>0</v>
      </c>
      <c r="AK23" s="402">
        <f>DB!S12*1000*$X23</f>
        <v>0</v>
      </c>
      <c r="AL23" s="401">
        <f>DB!T12*$X23</f>
        <v>0</v>
      </c>
      <c r="AM23" s="400">
        <f>DB!U12*1000*$X23</f>
        <v>0</v>
      </c>
      <c r="AN23" s="400">
        <f>DB!V12*1000*$X23</f>
        <v>0</v>
      </c>
      <c r="AO23" s="400">
        <f>DB!W12*1000*$X23</f>
        <v>0</v>
      </c>
      <c r="AP23" s="401">
        <f>DB!X12*1000*$X23</f>
        <v>0</v>
      </c>
      <c r="AQ23" s="400">
        <f>DB!Y12*1000*$X23</f>
        <v>0</v>
      </c>
      <c r="AR23" s="400">
        <f>DB!Z12*1000*$X23</f>
        <v>0</v>
      </c>
      <c r="AS23" s="400">
        <f>DB!AA12*1000*$X23</f>
        <v>0</v>
      </c>
      <c r="AT23" s="400">
        <f>DB!AB12*1000*$X23</f>
        <v>0</v>
      </c>
      <c r="AU23" s="400">
        <f>DB!AC12*1000*$X23</f>
        <v>0</v>
      </c>
      <c r="AV23" s="400">
        <f>DB!AD12*1000*$X23</f>
        <v>0</v>
      </c>
      <c r="AW23" s="401">
        <f>DB!AE12*1000*$X23</f>
        <v>0</v>
      </c>
      <c r="AX23" s="401">
        <f>DB!AF12*$X23</f>
        <v>0</v>
      </c>
    </row>
    <row r="24" spans="1:50" s="1" customFormat="1" ht="13.5" thickBot="1" x14ac:dyDescent="0.3">
      <c r="A24" s="24" t="str">
        <f>DB!B13</f>
        <v>EB12</v>
      </c>
      <c r="B24" s="24" t="str">
        <f>DB!B13</f>
        <v>EB12</v>
      </c>
      <c r="C24" s="41" t="s">
        <v>21</v>
      </c>
      <c r="D24" s="41" t="s">
        <v>30</v>
      </c>
      <c r="E24" s="124" t="s">
        <v>126</v>
      </c>
      <c r="F24" s="156" t="s">
        <v>37</v>
      </c>
      <c r="G24" s="131"/>
      <c r="H24" s="226">
        <f>DB!AI13</f>
        <v>0</v>
      </c>
      <c r="I24" s="227">
        <f>DB!AJ13</f>
        <v>0</v>
      </c>
      <c r="J24" s="227">
        <f>DB!AK13</f>
        <v>0</v>
      </c>
      <c r="K24" s="227">
        <f>DB!AL13</f>
        <v>1</v>
      </c>
      <c r="L24" s="227">
        <f>DB!AM13</f>
        <v>0</v>
      </c>
      <c r="M24" s="227">
        <f>DB!AN13</f>
        <v>0</v>
      </c>
      <c r="N24" s="227">
        <f>DB!AO13</f>
        <v>0</v>
      </c>
      <c r="O24" s="227">
        <f>DB!AP13</f>
        <v>0</v>
      </c>
      <c r="P24" s="227">
        <f>DB!AQ13</f>
        <v>1</v>
      </c>
      <c r="Q24" s="227">
        <f>DB!AR13</f>
        <v>0</v>
      </c>
      <c r="R24" s="227">
        <f t="shared" si="0"/>
        <v>2</v>
      </c>
      <c r="S24" s="227">
        <f>DB!AS13</f>
        <v>0</v>
      </c>
      <c r="T24" s="228">
        <f>DB!C13</f>
        <v>2</v>
      </c>
      <c r="U24" s="336">
        <f>DB!E13</f>
        <v>107</v>
      </c>
      <c r="V24" s="353">
        <f>DB!F13*1000</f>
        <v>0.85188814285714298</v>
      </c>
      <c r="W24" s="204">
        <f t="shared" si="1"/>
        <v>53.5</v>
      </c>
      <c r="X24" s="408">
        <v>1.0808703585943764</v>
      </c>
      <c r="Y24" s="411">
        <f t="shared" si="2"/>
        <v>0.92078064245229752</v>
      </c>
      <c r="Z24" s="399">
        <f>DB!H13*$X24</f>
        <v>6.3226937448391043E-2</v>
      </c>
      <c r="AA24" s="408">
        <f>DB!I13*$X24</f>
        <v>4.4719246535099941E-2</v>
      </c>
      <c r="AB24" s="408">
        <f>DB!J13*$X24</f>
        <v>5.0274623077895438E-2</v>
      </c>
      <c r="AC24" s="408">
        <f>DB!K13*$X24</f>
        <v>5.8530956171884356E-2</v>
      </c>
      <c r="AD24" s="409">
        <f>DB!L13*$X24</f>
        <v>93.340454506031804</v>
      </c>
      <c r="AE24" s="410">
        <f>DB!M13*$X24</f>
        <v>0.75227778488352726</v>
      </c>
      <c r="AF24" s="410">
        <f>DB!N13*$X24</f>
        <v>0.10404821259710967</v>
      </c>
      <c r="AG24" s="410">
        <f>DB!O13*$X24</f>
        <v>9.1157283602777504E-3</v>
      </c>
      <c r="AH24" s="410">
        <f>DB!P13*$X24</f>
        <v>2.4861077346212075E-2</v>
      </c>
      <c r="AI24" s="410">
        <f>DB!Q13*$X24</f>
        <v>1.012858706697527E-2</v>
      </c>
      <c r="AJ24" s="410">
        <f>DB!R13*$X24</f>
        <v>1.7494832206593633E-2</v>
      </c>
      <c r="AK24" s="408">
        <f>DB!S13*1000*$X24</f>
        <v>0.26702638631116582</v>
      </c>
      <c r="AL24" s="410">
        <f>DB!T13*$X24</f>
        <v>4.9722154692424046E-2</v>
      </c>
      <c r="AM24" s="411">
        <f>DB!U13*1000*$X24</f>
        <v>0.18415612849045992</v>
      </c>
      <c r="AN24" s="411">
        <f>DB!V13*1000*$X24</f>
        <v>9.2078064245229754E-2</v>
      </c>
      <c r="AO24" s="411">
        <f>DB!W13*1000*$X24</f>
        <v>11.049367709427552</v>
      </c>
      <c r="AP24" s="410">
        <f>DB!X13*1000*$X24</f>
        <v>0.12890928994332163</v>
      </c>
      <c r="AQ24" s="411">
        <f>DB!Y13*1000*$X24</f>
        <v>0.46039032122614931</v>
      </c>
      <c r="AR24" s="411">
        <f>DB!Z13*1000*$X24</f>
        <v>45.11825148016257</v>
      </c>
      <c r="AS24" s="411">
        <f>DB!AA13*1000*$X24</f>
        <v>0</v>
      </c>
      <c r="AT24" s="411">
        <f>DB!AB13*1000*$X24</f>
        <v>0.5156371597732865</v>
      </c>
      <c r="AU24" s="411">
        <f>DB!AC13*1000*$X24</f>
        <v>0</v>
      </c>
      <c r="AV24" s="411">
        <f>DB!AD13*1000*$X24</f>
        <v>0</v>
      </c>
      <c r="AW24" s="410">
        <f>DB!AE13*1000*$X24</f>
        <v>0</v>
      </c>
      <c r="AX24" s="410">
        <f>DB!AF13*$X24</f>
        <v>0.53957745647704658</v>
      </c>
    </row>
    <row r="25" spans="1:50" s="1" customFormat="1" ht="15" customHeight="1" x14ac:dyDescent="0.25">
      <c r="B25" s="24"/>
      <c r="C25" s="44" t="s">
        <v>101</v>
      </c>
      <c r="D25" s="44"/>
      <c r="E25" s="96"/>
      <c r="F25" s="157"/>
      <c r="G25" s="129"/>
      <c r="H25" s="229">
        <f t="shared" ref="H25:S25" si="3">SUM(H13:H24)</f>
        <v>7</v>
      </c>
      <c r="I25" s="230">
        <f t="shared" si="3"/>
        <v>11</v>
      </c>
      <c r="J25" s="230">
        <f t="shared" si="3"/>
        <v>9</v>
      </c>
      <c r="K25" s="230">
        <f t="shared" si="3"/>
        <v>7</v>
      </c>
      <c r="L25" s="230">
        <f t="shared" si="3"/>
        <v>19</v>
      </c>
      <c r="M25" s="230">
        <f t="shared" si="3"/>
        <v>52</v>
      </c>
      <c r="N25" s="230">
        <f t="shared" si="3"/>
        <v>104</v>
      </c>
      <c r="O25" s="230">
        <f t="shared" si="3"/>
        <v>325</v>
      </c>
      <c r="P25" s="230">
        <f t="shared" si="3"/>
        <v>286</v>
      </c>
      <c r="Q25" s="230">
        <f t="shared" si="3"/>
        <v>51</v>
      </c>
      <c r="R25" s="230">
        <f t="shared" si="3"/>
        <v>871</v>
      </c>
      <c r="S25" s="230">
        <f t="shared" si="3"/>
        <v>3</v>
      </c>
      <c r="T25" s="231">
        <f>SUM(T13:T24)</f>
        <v>874</v>
      </c>
      <c r="U25" s="337">
        <f>SUM(U13:U24)</f>
        <v>28337.300000000003</v>
      </c>
      <c r="V25" s="354">
        <f>SUM(V13:V24)</f>
        <v>116.92987377293147</v>
      </c>
      <c r="W25" s="232"/>
      <c r="X25" s="396"/>
      <c r="Y25" s="445">
        <f>SUM(Y13:Y24)</f>
        <v>126.3860345953436</v>
      </c>
      <c r="Z25" s="447">
        <f t="shared" ref="Z25:AX25" si="4">SUM(Z13:Z24)</f>
        <v>4.6066571739615361</v>
      </c>
      <c r="AA25" s="448">
        <f t="shared" si="4"/>
        <v>3.4019480684342822</v>
      </c>
      <c r="AB25" s="448">
        <f t="shared" si="4"/>
        <v>3.7226416806104496</v>
      </c>
      <c r="AC25" s="448">
        <f t="shared" si="4"/>
        <v>4.3012353035080526</v>
      </c>
      <c r="AD25" s="444">
        <f>SUM(AD13:AD24)</f>
        <v>12897.445071012924</v>
      </c>
      <c r="AE25" s="449">
        <f t="shared" si="4"/>
        <v>57.642762266519483</v>
      </c>
      <c r="AF25" s="449">
        <f t="shared" si="4"/>
        <v>10.428719134048293</v>
      </c>
      <c r="AG25" s="449">
        <f t="shared" si="4"/>
        <v>0.82417133640214835</v>
      </c>
      <c r="AH25" s="449">
        <f t="shared" si="4"/>
        <v>2.7046279148809034</v>
      </c>
      <c r="AI25" s="449">
        <f t="shared" si="4"/>
        <v>1.2511412078615434</v>
      </c>
      <c r="AJ25" s="449">
        <f t="shared" si="4"/>
        <v>1.6107168851892175</v>
      </c>
      <c r="AK25" s="448">
        <f>SUM(AK13:AK24)</f>
        <v>9.8104487500017488</v>
      </c>
      <c r="AL25" s="449">
        <f t="shared" si="4"/>
        <v>2.9782550741019036</v>
      </c>
      <c r="AM25" s="445">
        <f>SUM(AM13:AM24)</f>
        <v>750.77497245188499</v>
      </c>
      <c r="AN25" s="445">
        <f>SUM(AN13:AN24)</f>
        <v>149.03186842521438</v>
      </c>
      <c r="AO25" s="445">
        <f t="shared" ref="AO25" si="5">SUM(AO13:AO24)</f>
        <v>198.68756663952399</v>
      </c>
      <c r="AP25" s="449">
        <f>SUM(AP13:AP24)</f>
        <v>25.637516949896206</v>
      </c>
      <c r="AQ25" s="445">
        <f t="shared" ref="AQ25" si="6">SUM(AQ13:AQ24)</f>
        <v>251.41509424148344</v>
      </c>
      <c r="AR25" s="445">
        <f>SUM(AR13:AR24)</f>
        <v>461.08674684258483</v>
      </c>
      <c r="AS25" s="445">
        <f>SUM(AS13:AS24)</f>
        <v>1661.8148239139753</v>
      </c>
      <c r="AT25" s="445">
        <f t="shared" si="4"/>
        <v>70.776179373392338</v>
      </c>
      <c r="AU25" s="445">
        <f t="shared" si="4"/>
        <v>100.37220316231293</v>
      </c>
      <c r="AV25" s="445">
        <f>SUM(AV13:AV24)</f>
        <v>1875.9706808749445</v>
      </c>
      <c r="AW25" s="449">
        <f>SUM(AW13:AW24)</f>
        <v>22.583745711520425</v>
      </c>
      <c r="AX25" s="449">
        <f t="shared" si="4"/>
        <v>45.344645493254376</v>
      </c>
    </row>
    <row r="26" spans="1:50" s="18" customFormat="1" x14ac:dyDescent="0.25">
      <c r="C26" s="221" t="s">
        <v>52</v>
      </c>
      <c r="D26" s="126"/>
      <c r="E26" s="113"/>
      <c r="F26" s="155"/>
      <c r="G26" s="132"/>
      <c r="H26" s="241"/>
      <c r="I26" s="240"/>
      <c r="J26" s="240"/>
      <c r="K26" s="240"/>
      <c r="L26" s="240"/>
      <c r="M26" s="240"/>
      <c r="N26" s="240"/>
      <c r="O26" s="240"/>
      <c r="P26" s="240"/>
      <c r="Q26" s="240"/>
      <c r="R26" s="240"/>
      <c r="S26" s="240"/>
      <c r="T26" s="242"/>
      <c r="U26" s="338"/>
      <c r="V26" s="355"/>
      <c r="W26" s="178"/>
      <c r="X26" s="282"/>
      <c r="Y26" s="355"/>
      <c r="Z26" s="281"/>
      <c r="AA26" s="282"/>
      <c r="AB26" s="282"/>
      <c r="AC26" s="282"/>
      <c r="AD26" s="240"/>
      <c r="AE26" s="311"/>
      <c r="AF26" s="311"/>
      <c r="AG26" s="311"/>
      <c r="AH26" s="311"/>
      <c r="AI26" s="311"/>
      <c r="AJ26" s="311"/>
      <c r="AK26" s="282"/>
      <c r="AL26" s="311"/>
      <c r="AM26" s="355"/>
      <c r="AN26" s="355"/>
      <c r="AO26" s="355"/>
      <c r="AP26" s="311"/>
      <c r="AQ26" s="355"/>
      <c r="AR26" s="355"/>
      <c r="AS26" s="355"/>
      <c r="AT26" s="355"/>
      <c r="AU26" s="355"/>
      <c r="AV26" s="355"/>
      <c r="AW26" s="311"/>
      <c r="AX26" s="311"/>
    </row>
    <row r="27" spans="1:50" x14ac:dyDescent="0.25">
      <c r="A27" s="24" t="str">
        <f>DB!B14</f>
        <v>EB13</v>
      </c>
      <c r="B27" s="7" t="str">
        <f>DB!B14</f>
        <v>EB13</v>
      </c>
      <c r="C27" s="67" t="s">
        <v>7</v>
      </c>
      <c r="D27" s="126" t="s">
        <v>28</v>
      </c>
      <c r="E27" s="113"/>
      <c r="F27" s="155" t="s">
        <v>161</v>
      </c>
      <c r="G27" s="130"/>
      <c r="H27" s="223">
        <f>DB!AI14</f>
        <v>45</v>
      </c>
      <c r="I27" s="224">
        <f>DB!AJ14</f>
        <v>63</v>
      </c>
      <c r="J27" s="224">
        <f>DB!AK14</f>
        <v>59</v>
      </c>
      <c r="K27" s="224">
        <f>DB!AL14</f>
        <v>142</v>
      </c>
      <c r="L27" s="224">
        <f>DB!AM14</f>
        <v>87</v>
      </c>
      <c r="M27" s="224">
        <f>DB!AN14</f>
        <v>210</v>
      </c>
      <c r="N27" s="224">
        <f>DB!AO14</f>
        <v>368</v>
      </c>
      <c r="O27" s="224">
        <f>DB!AP14</f>
        <v>603</v>
      </c>
      <c r="P27" s="224">
        <f>DB!AQ14</f>
        <v>505</v>
      </c>
      <c r="Q27" s="224">
        <f>DB!AR14</f>
        <v>73</v>
      </c>
      <c r="R27" s="224">
        <f>SUM(H27:Q27)</f>
        <v>2155</v>
      </c>
      <c r="S27" s="224">
        <f>DB!AS14</f>
        <v>11</v>
      </c>
      <c r="T27" s="225">
        <f>DB!C14</f>
        <v>2166</v>
      </c>
      <c r="U27" s="335">
        <f>DB!E14</f>
        <v>14030.56</v>
      </c>
      <c r="V27" s="352">
        <f>DB!F14*1000</f>
        <v>36.102813411556205</v>
      </c>
      <c r="W27" s="177">
        <f>IF(T27=0,0,U27/T27)</f>
        <v>6.477636195752539</v>
      </c>
      <c r="X27" s="402">
        <v>1.0808703585943764</v>
      </c>
      <c r="Y27" s="400">
        <f t="shared" ref="Y27:Y35" si="7">V27*X27</f>
        <v>39.02246087841462</v>
      </c>
      <c r="Z27" s="398">
        <f>DB!H14*$X27</f>
        <v>3.1868343050704264</v>
      </c>
      <c r="AA27" s="402">
        <f>DB!I14*$X27</f>
        <v>2.929806362751294</v>
      </c>
      <c r="AB27" s="402">
        <f>DB!J14*$X27</f>
        <v>3.0583203339109031</v>
      </c>
      <c r="AC27" s="402">
        <f>DB!K14*$X27</f>
        <v>3.1514539405407329</v>
      </c>
      <c r="AD27" s="407">
        <f>DB!L14*$X27</f>
        <v>3984.5054353731152</v>
      </c>
      <c r="AE27" s="401">
        <f>DB!M14*$X27</f>
        <v>112.07250764280309</v>
      </c>
      <c r="AF27" s="401">
        <f>DB!N14*$X27</f>
        <v>2.0681904265559758</v>
      </c>
      <c r="AG27" s="401">
        <f>DB!O14*$X27</f>
        <v>0.17169882786501967</v>
      </c>
      <c r="AH27" s="401">
        <f>DB!P14*$X27</f>
        <v>15.413872046973557</v>
      </c>
      <c r="AI27" s="401">
        <f>DB!Q14*$X27</f>
        <v>8.8190761585214084</v>
      </c>
      <c r="AJ27" s="401">
        <f>DB!R14*$X27</f>
        <v>10.653131819806992</v>
      </c>
      <c r="AK27" s="402">
        <f>DB!S14*1000*$X27</f>
        <v>5.8533691317621708</v>
      </c>
      <c r="AL27" s="401">
        <f>DB!T14*$X27</f>
        <v>38.632236269629232</v>
      </c>
      <c r="AM27" s="400">
        <f>DB!U14*1000*$X27</f>
        <v>39.02246087841462</v>
      </c>
      <c r="AN27" s="400">
        <f>DB!V14*1000*$X27</f>
        <v>105.36064437171747</v>
      </c>
      <c r="AO27" s="400">
        <f>DB!W14*1000*$X27</f>
        <v>14.048085916228793</v>
      </c>
      <c r="AP27" s="401">
        <f>DB!X14*1000*$X27</f>
        <v>1.2877412089876554</v>
      </c>
      <c r="AQ27" s="400">
        <f>DB!Y14*1000*$X27</f>
        <v>74.142675668985078</v>
      </c>
      <c r="AR27" s="400">
        <f>DB!Z14*1000*$X27</f>
        <v>936.53906108195736</v>
      </c>
      <c r="AS27" s="400">
        <f>DB!AA14*1000*$X27</f>
        <v>152.18759742581352</v>
      </c>
      <c r="AT27" s="400">
        <f>DB!AB14*1000*$X27</f>
        <v>21.852578091911781</v>
      </c>
      <c r="AU27" s="400">
        <f>DB!AC14*1000*$X27</f>
        <v>70.240429581144284</v>
      </c>
      <c r="AV27" s="400">
        <f>DB!AD14*1000*$X27</f>
        <v>780.44921756829342</v>
      </c>
      <c r="AW27" s="401">
        <f>DB!AE14*1000*$X27</f>
        <v>7.0240429581143964</v>
      </c>
      <c r="AX27" s="401">
        <f>DB!AF14*$X27</f>
        <v>2.9657070267594658</v>
      </c>
    </row>
    <row r="28" spans="1:50" ht="40.5" customHeight="1" x14ac:dyDescent="0.25">
      <c r="A28" s="24" t="str">
        <f>DB!B15</f>
        <v>EB14</v>
      </c>
      <c r="B28" s="7" t="str">
        <f>DB!B15</f>
        <v>EB14</v>
      </c>
      <c r="C28" s="83" t="s">
        <v>125</v>
      </c>
      <c r="D28" s="469" t="s">
        <v>160</v>
      </c>
      <c r="E28" s="469"/>
      <c r="F28" s="155" t="s">
        <v>161</v>
      </c>
      <c r="G28" s="130"/>
      <c r="H28" s="223">
        <f>DB!AI15</f>
        <v>35</v>
      </c>
      <c r="I28" s="224">
        <f>DB!AJ15</f>
        <v>77</v>
      </c>
      <c r="J28" s="224">
        <f>DB!AK15</f>
        <v>26</v>
      </c>
      <c r="K28" s="224">
        <f>DB!AL15</f>
        <v>207</v>
      </c>
      <c r="L28" s="224">
        <f>DB!AM15</f>
        <v>133</v>
      </c>
      <c r="M28" s="224">
        <f>DB!AN15</f>
        <v>656</v>
      </c>
      <c r="N28" s="224">
        <f>DB!AO15</f>
        <v>1008</v>
      </c>
      <c r="O28" s="224">
        <f>DB!AP15</f>
        <v>1408</v>
      </c>
      <c r="P28" s="224">
        <f>DB!AQ15</f>
        <v>1293</v>
      </c>
      <c r="Q28" s="224">
        <f>DB!AR15</f>
        <v>184</v>
      </c>
      <c r="R28" s="224">
        <f t="shared" ref="R28:R35" si="8">SUM(H28:Q28)</f>
        <v>5027</v>
      </c>
      <c r="S28" s="224">
        <f>DB!AS15</f>
        <v>48</v>
      </c>
      <c r="T28" s="225">
        <f>DB!C15</f>
        <v>5075</v>
      </c>
      <c r="U28" s="335">
        <f>DB!E15</f>
        <v>37631.550000000097</v>
      </c>
      <c r="V28" s="352">
        <f>DB!F15*1000</f>
        <v>108.729863729998</v>
      </c>
      <c r="W28" s="177">
        <f t="shared" ref="W28:W35" si="9">IF(T28=0,0,U28/T28)</f>
        <v>7.4150837438423833</v>
      </c>
      <c r="X28" s="402">
        <v>1.0808703585943764</v>
      </c>
      <c r="Y28" s="400">
        <f t="shared" si="7"/>
        <v>117.52288679976063</v>
      </c>
      <c r="Z28" s="398">
        <f>DB!H15*$X28</f>
        <v>14.181095007171699</v>
      </c>
      <c r="AA28" s="402">
        <f>DB!I15*$X28</f>
        <v>13.05600923754143</v>
      </c>
      <c r="AB28" s="402">
        <f>DB!J15*$X28</f>
        <v>13.618552122356837</v>
      </c>
      <c r="AC28" s="402">
        <f>DB!K15*$X28</f>
        <v>14.050252859867209</v>
      </c>
      <c r="AD28" s="407">
        <f>DB!L15*$X28</f>
        <v>12000.026925349917</v>
      </c>
      <c r="AE28" s="401">
        <f>DB!M15*$X28</f>
        <v>256.19989322348937</v>
      </c>
      <c r="AF28" s="401">
        <f>DB!N15*$X28</f>
        <v>7.1688960947854543</v>
      </c>
      <c r="AG28" s="401">
        <f>DB!O15*$X28</f>
        <v>1.1752288679976277</v>
      </c>
      <c r="AH28" s="401">
        <f>DB!P15*$X28</f>
        <v>39.605212851520811</v>
      </c>
      <c r="AI28" s="401">
        <f>DB!Q15*$X28</f>
        <v>14.690360849970888</v>
      </c>
      <c r="AJ28" s="401">
        <f>DB!R15*$X28</f>
        <v>31.731179435937033</v>
      </c>
      <c r="AK28" s="402">
        <f>DB!S15*1000*$X28</f>
        <v>0.90492622835822212</v>
      </c>
      <c r="AL28" s="401">
        <f>DB!T15*$X28</f>
        <v>105.53555234618557</v>
      </c>
      <c r="AM28" s="400">
        <f>DB!U15*1000*$X28</f>
        <v>634.6235887187222</v>
      </c>
      <c r="AN28" s="400">
        <f>DB!V15*1000*$X28</f>
        <v>211.54119623957084</v>
      </c>
      <c r="AO28" s="400">
        <f>DB!W15*1000*$X28</f>
        <v>41.133010379917621</v>
      </c>
      <c r="AP28" s="401">
        <f>DB!X15*1000*$X28</f>
        <v>22.329348491954821</v>
      </c>
      <c r="AQ28" s="400">
        <f>DB!Y15*1000*$X28</f>
        <v>103.42014038379028</v>
      </c>
      <c r="AR28" s="400">
        <f>DB!Z15*1000*$X28</f>
        <v>27.030263963943714</v>
      </c>
      <c r="AS28" s="400">
        <f>DB!AA15*1000*$X28</f>
        <v>352.5686603992819</v>
      </c>
      <c r="AT28" s="400">
        <f>DB!AB15*1000*$X28</f>
        <v>65.812816607866935</v>
      </c>
      <c r="AU28" s="400">
        <f>DB!AC15*1000*$X28</f>
        <v>129.27517547974446</v>
      </c>
      <c r="AV28" s="400">
        <f>DB!AD15*1000*$X28</f>
        <v>258.55035095948892</v>
      </c>
      <c r="AW28" s="401">
        <f>DB!AE15*1000*$X28</f>
        <v>3.6432094907926027</v>
      </c>
      <c r="AX28" s="401">
        <f>DB!AF15*$X28</f>
        <v>4.818438358790317</v>
      </c>
    </row>
    <row r="29" spans="1:50" x14ac:dyDescent="0.25">
      <c r="A29" s="24" t="str">
        <f>DB!B16</f>
        <v>EB15</v>
      </c>
      <c r="B29" s="7" t="str">
        <f>DB!B16</f>
        <v>EB15</v>
      </c>
      <c r="C29" s="67" t="s">
        <v>9</v>
      </c>
      <c r="D29" s="70" t="s">
        <v>29</v>
      </c>
      <c r="E29" s="122"/>
      <c r="F29" s="155" t="s">
        <v>161</v>
      </c>
      <c r="G29" s="130"/>
      <c r="H29" s="223">
        <f>DB!AI16</f>
        <v>40</v>
      </c>
      <c r="I29" s="224">
        <f>DB!AJ16</f>
        <v>52</v>
      </c>
      <c r="J29" s="224">
        <f>DB!AK16</f>
        <v>12</v>
      </c>
      <c r="K29" s="224">
        <f>DB!AL16</f>
        <v>34</v>
      </c>
      <c r="L29" s="224">
        <f>DB!AM16</f>
        <v>54</v>
      </c>
      <c r="M29" s="224">
        <f>DB!AN16</f>
        <v>311</v>
      </c>
      <c r="N29" s="224">
        <f>DB!AO16</f>
        <v>906</v>
      </c>
      <c r="O29" s="224">
        <f>DB!AP16</f>
        <v>2453</v>
      </c>
      <c r="P29" s="224">
        <f>DB!AQ16</f>
        <v>2351</v>
      </c>
      <c r="Q29" s="224">
        <f>DB!AR16</f>
        <v>269</v>
      </c>
      <c r="R29" s="224">
        <f t="shared" si="8"/>
        <v>6482</v>
      </c>
      <c r="S29" s="224">
        <f>DB!AS16</f>
        <v>51</v>
      </c>
      <c r="T29" s="225">
        <f>DB!C16</f>
        <v>6533</v>
      </c>
      <c r="U29" s="335">
        <f>DB!E16</f>
        <v>44079.330000000104</v>
      </c>
      <c r="V29" s="352">
        <f>DB!F16*1000</f>
        <v>102.55880975328401</v>
      </c>
      <c r="W29" s="177">
        <f t="shared" si="9"/>
        <v>6.7471804683912602</v>
      </c>
      <c r="X29" s="402">
        <v>1.0808703585943764</v>
      </c>
      <c r="Y29" s="400">
        <f t="shared" si="7"/>
        <v>110.85277747504452</v>
      </c>
      <c r="Z29" s="398">
        <f>DB!H16*$X29</f>
        <v>8.2770073848037349</v>
      </c>
      <c r="AA29" s="402">
        <f>DB!I16*$X29</f>
        <v>7.5971103496233523</v>
      </c>
      <c r="AB29" s="402">
        <f>DB!J16*$X29</f>
        <v>7.937058867213409</v>
      </c>
      <c r="AC29" s="402">
        <f>DB!K16*$X29</f>
        <v>8.1920202554061277</v>
      </c>
      <c r="AD29" s="407">
        <f>DB!L16*$X29</f>
        <v>11318.955402421927</v>
      </c>
      <c r="AE29" s="401">
        <f>DB!M16*$X29</f>
        <v>348.85369071395672</v>
      </c>
      <c r="AF29" s="401">
        <f>DB!N16*$X29</f>
        <v>5.5980652624900049</v>
      </c>
      <c r="AG29" s="401">
        <f>DB!O16*$X29</f>
        <v>0.99767499727549025</v>
      </c>
      <c r="AH29" s="401">
        <f>DB!P16*$X29</f>
        <v>31.814747135338845</v>
      </c>
      <c r="AI29" s="401">
        <f>DB!Q16*$X29</f>
        <v>15.075977736607648</v>
      </c>
      <c r="AJ29" s="401">
        <f>DB!R16*$X29</f>
        <v>5.6534916512275348</v>
      </c>
      <c r="AK29" s="402">
        <f>DB!S16*1000*$X29</f>
        <v>12.193805522254637</v>
      </c>
      <c r="AL29" s="401">
        <f>DB!T16*$X29</f>
        <v>61.07988038875073</v>
      </c>
      <c r="AM29" s="400">
        <f>DB!U16*1000*$X29</f>
        <v>110.85277747504452</v>
      </c>
      <c r="AN29" s="400">
        <f>DB!V16*1000*$X29</f>
        <v>210.6202772025969</v>
      </c>
      <c r="AO29" s="400">
        <f>DB!W16*1000*$X29</f>
        <v>6.6511666485032972</v>
      </c>
      <c r="AP29" s="401">
        <f>DB!X16*1000*$X29</f>
        <v>3.6581416566764444</v>
      </c>
      <c r="AQ29" s="400">
        <f>DB!Y16*1000*$X29</f>
        <v>210.6202772025969</v>
      </c>
      <c r="AR29" s="400">
        <f>DB!Z16*1000*$X29</f>
        <v>2660.4666594012024</v>
      </c>
      <c r="AS29" s="400">
        <f>DB!AA16*1000*$X29</f>
        <v>432.32583215269233</v>
      </c>
      <c r="AT29" s="400">
        <f>DB!AB16*1000*$X29</f>
        <v>62.077555386031797</v>
      </c>
      <c r="AU29" s="400">
        <f>DB!AC16*1000*$X29</f>
        <v>199.53499945509179</v>
      </c>
      <c r="AV29" s="400">
        <f>DB!AD16*1000*$X29</f>
        <v>2217.0555495009012</v>
      </c>
      <c r="AW29" s="401">
        <f>DB!AE16*1000*$X29</f>
        <v>19.953499945509286</v>
      </c>
      <c r="AX29" s="401">
        <f>DB!AF16*$X29</f>
        <v>8.4248110881038425</v>
      </c>
    </row>
    <row r="30" spans="1:50" ht="38.25" x14ac:dyDescent="0.25">
      <c r="A30" s="24" t="str">
        <f>DB!B17</f>
        <v>EB16</v>
      </c>
      <c r="B30" s="7" t="str">
        <f>DB!B17</f>
        <v>EB16</v>
      </c>
      <c r="C30" s="67" t="s">
        <v>10</v>
      </c>
      <c r="D30" s="71" t="s">
        <v>127</v>
      </c>
      <c r="E30" s="113" t="s">
        <v>112</v>
      </c>
      <c r="F30" s="158" t="s">
        <v>149</v>
      </c>
      <c r="G30" s="130"/>
      <c r="H30" s="223">
        <f>DB!AI17</f>
        <v>1</v>
      </c>
      <c r="I30" s="224">
        <f>DB!AJ17</f>
        <v>0</v>
      </c>
      <c r="J30" s="224">
        <f>DB!AK17</f>
        <v>0</v>
      </c>
      <c r="K30" s="224">
        <f>DB!AL17</f>
        <v>0</v>
      </c>
      <c r="L30" s="224">
        <f>DB!AM17</f>
        <v>0</v>
      </c>
      <c r="M30" s="224">
        <f>DB!AN17</f>
        <v>1</v>
      </c>
      <c r="N30" s="224">
        <f>DB!AO17</f>
        <v>1</v>
      </c>
      <c r="O30" s="224">
        <f>DB!AP17</f>
        <v>10</v>
      </c>
      <c r="P30" s="224">
        <f>DB!AQ17</f>
        <v>21</v>
      </c>
      <c r="Q30" s="224">
        <f>DB!AR17</f>
        <v>3</v>
      </c>
      <c r="R30" s="224">
        <f t="shared" si="8"/>
        <v>37</v>
      </c>
      <c r="S30" s="224">
        <f>DB!AS17</f>
        <v>0</v>
      </c>
      <c r="T30" s="225">
        <f>DB!C17</f>
        <v>37</v>
      </c>
      <c r="U30" s="335">
        <f>DB!E17</f>
        <v>291.10000000000002</v>
      </c>
      <c r="V30" s="352">
        <f>DB!F17*1000</f>
        <v>0.82111283218934905</v>
      </c>
      <c r="W30" s="177">
        <f t="shared" si="9"/>
        <v>7.8675675675675683</v>
      </c>
      <c r="X30" s="402">
        <v>1.0808703585943764</v>
      </c>
      <c r="Y30" s="400">
        <f t="shared" si="7"/>
        <v>0.88751652137494574</v>
      </c>
      <c r="Z30" s="398">
        <f>DB!H17*$X30</f>
        <v>2.6921334481706662E-2</v>
      </c>
      <c r="AA30" s="402">
        <f>DB!I17*$X30</f>
        <v>2.495696458106348E-2</v>
      </c>
      <c r="AB30" s="402">
        <f>DB!J17*$X30</f>
        <v>2.5939149531385073E-2</v>
      </c>
      <c r="AC30" s="402">
        <f>DB!K17*$X30</f>
        <v>2.6749747954240888E-2</v>
      </c>
      <c r="AD30" s="407">
        <f>DB!L17*$X30</f>
        <v>90.622536964553007</v>
      </c>
      <c r="AE30" s="401">
        <f>DB!M17*$X30</f>
        <v>0.22010409730098701</v>
      </c>
      <c r="AF30" s="401">
        <f>DB!N17*$X30</f>
        <v>0.10872077386843057</v>
      </c>
      <c r="AG30" s="401">
        <f>DB!O17*$X30</f>
        <v>6.2126156496246157E-3</v>
      </c>
      <c r="AH30" s="401">
        <f>DB!P17*$X30</f>
        <v>8.8751652137494582E-3</v>
      </c>
      <c r="AI30" s="401">
        <f>DB!Q17*$X30</f>
        <v>1.3312747820624147E-3</v>
      </c>
      <c r="AJ30" s="401">
        <f>DB!R17*$X30</f>
        <v>2.2187913034373615E-3</v>
      </c>
      <c r="AK30" s="402">
        <f>DB!S17*1000*$X30</f>
        <v>8.8751652137494582E-3</v>
      </c>
      <c r="AL30" s="401">
        <f>DB!T17*$X30</f>
        <v>8.8751652137494577E-5</v>
      </c>
      <c r="AM30" s="400">
        <f>DB!U17*1000*$X30</f>
        <v>0.97626817351244033</v>
      </c>
      <c r="AN30" s="400">
        <f>DB!V17*1000*$X30</f>
        <v>0.12425231299249255</v>
      </c>
      <c r="AO30" s="400">
        <f>DB!W17*1000*$X30</f>
        <v>1.863784694887383E-2</v>
      </c>
      <c r="AP30" s="401">
        <f>DB!X17*1000*$X30</f>
        <v>2.6625495641248404E-2</v>
      </c>
      <c r="AQ30" s="400">
        <f>DB!Y17*1000*$X30</f>
        <v>0.44375826068747343</v>
      </c>
      <c r="AR30" s="400">
        <f>DB!Z17*1000*$X30</f>
        <v>2.6625495641248405</v>
      </c>
      <c r="AS30" s="400">
        <f>DB!AA17*1000*$X30</f>
        <v>2.6625495641248405</v>
      </c>
      <c r="AT30" s="400">
        <f>DB!AB17*1000*$X30</f>
        <v>0.4970092519699702</v>
      </c>
      <c r="AU30" s="400">
        <f>DB!AC17*1000*$X30</f>
        <v>0.71001321709995635</v>
      </c>
      <c r="AV30" s="400">
        <f>DB!AD17*1000*$X30</f>
        <v>7.1001321709995633</v>
      </c>
      <c r="AW30" s="401">
        <f>DB!AE17*1000*$X30</f>
        <v>0.15975297384749043</v>
      </c>
      <c r="AX30" s="401">
        <f>DB!AF17*$X30</f>
        <v>5.3250991282496801E-2</v>
      </c>
    </row>
    <row r="31" spans="1:50" x14ac:dyDescent="0.25">
      <c r="A31" s="24" t="str">
        <f>DB!B18</f>
        <v>EB17</v>
      </c>
      <c r="B31" s="7" t="str">
        <f>DB!B18</f>
        <v>EB17</v>
      </c>
      <c r="C31" s="83" t="s">
        <v>151</v>
      </c>
      <c r="D31" s="126" t="s">
        <v>31</v>
      </c>
      <c r="E31" s="113"/>
      <c r="F31" s="155" t="s">
        <v>161</v>
      </c>
      <c r="G31" s="130"/>
      <c r="H31" s="223">
        <f>DB!AI18</f>
        <v>18</v>
      </c>
      <c r="I31" s="224">
        <f>DB!AJ18</f>
        <v>82</v>
      </c>
      <c r="J31" s="224">
        <f>DB!AK18</f>
        <v>70</v>
      </c>
      <c r="K31" s="224">
        <f>DB!AL18</f>
        <v>109</v>
      </c>
      <c r="L31" s="224">
        <f>DB!AM18</f>
        <v>41</v>
      </c>
      <c r="M31" s="224">
        <f>DB!AN18</f>
        <v>57</v>
      </c>
      <c r="N31" s="224">
        <f>DB!AO18</f>
        <v>70</v>
      </c>
      <c r="O31" s="224">
        <f>DB!AP18</f>
        <v>47</v>
      </c>
      <c r="P31" s="224">
        <f>DB!AQ18</f>
        <v>24</v>
      </c>
      <c r="Q31" s="224">
        <f>DB!AR18</f>
        <v>3</v>
      </c>
      <c r="R31" s="224">
        <f t="shared" si="8"/>
        <v>521</v>
      </c>
      <c r="S31" s="224">
        <f>DB!AS18</f>
        <v>15</v>
      </c>
      <c r="T31" s="225">
        <f>DB!C18</f>
        <v>536</v>
      </c>
      <c r="U31" s="335">
        <f>DB!E18</f>
        <v>2649.8</v>
      </c>
      <c r="V31" s="352">
        <f>DB!F18*1000</f>
        <v>3.6690677888198699</v>
      </c>
      <c r="W31" s="177">
        <f t="shared" si="9"/>
        <v>4.9436567164179106</v>
      </c>
      <c r="X31" s="402">
        <v>1.0808703585943764</v>
      </c>
      <c r="Y31" s="400">
        <f t="shared" si="7"/>
        <v>3.9657866166088085</v>
      </c>
      <c r="Z31" s="398">
        <f>DB!H18*$X31</f>
        <v>0.61734078331877185</v>
      </c>
      <c r="AA31" s="402">
        <f>DB!I18*$X31</f>
        <v>0.56716036332995068</v>
      </c>
      <c r="AB31" s="402">
        <f>DB!J18*$X31</f>
        <v>0.59158960888825929</v>
      </c>
      <c r="AC31" s="402">
        <f>DB!K18*$X31</f>
        <v>0.610572507493092</v>
      </c>
      <c r="AD31" s="407">
        <f>DB!L18*$X31</f>
        <v>404.93853984869298</v>
      </c>
      <c r="AE31" s="401">
        <f>DB!M18*$X31</f>
        <v>7.7451812622370078</v>
      </c>
      <c r="AF31" s="401">
        <f>DB!N18*$X31</f>
        <v>0.26570770331279092</v>
      </c>
      <c r="AG31" s="401">
        <f>DB!O18*$X31</f>
        <v>2.7760506316261674E-2</v>
      </c>
      <c r="AH31" s="401">
        <f>DB!P18*$X31</f>
        <v>0.80505468317159079</v>
      </c>
      <c r="AI31" s="401">
        <f>DB!Q18*$X31</f>
        <v>0.53934697985879765</v>
      </c>
      <c r="AJ31" s="401">
        <f>DB!R18*$X31</f>
        <v>0.70987580437297815</v>
      </c>
      <c r="AK31" s="402">
        <f>DB!S18*1000*$X31</f>
        <v>0.14673410481452678</v>
      </c>
      <c r="AL31" s="401">
        <f>DB!T18*$X31</f>
        <v>0.17449461113078726</v>
      </c>
      <c r="AM31" s="400">
        <f>DB!U18*1000*$X31</f>
        <v>3.9657866166088085</v>
      </c>
      <c r="AN31" s="400">
        <f>DB!V18*1000*$X31</f>
        <v>7.534994571556755</v>
      </c>
      <c r="AO31" s="400">
        <f>DB!W18*1000*$X31</f>
        <v>2.379471969965294</v>
      </c>
      <c r="AP31" s="401">
        <f>DB!X18*1000*$X31</f>
        <v>0.13087095834809098</v>
      </c>
      <c r="AQ31" s="400">
        <f>DB!Y18*1000*$X31</f>
        <v>7.534994571556755</v>
      </c>
      <c r="AR31" s="400">
        <f>DB!Z18*1000*$X31</f>
        <v>95.178878798611535</v>
      </c>
      <c r="AS31" s="400">
        <f>DB!AA18*1000*$X31</f>
        <v>15.466567804774362</v>
      </c>
      <c r="AT31" s="400">
        <f>DB!AB18*1000*$X31</f>
        <v>2.2208405053009357</v>
      </c>
      <c r="AU31" s="400">
        <f>DB!AC18*1000*$X31</f>
        <v>7.1384159098958495</v>
      </c>
      <c r="AV31" s="400">
        <f>DB!AD18*1000*$X31</f>
        <v>79.315732332176381</v>
      </c>
      <c r="AW31" s="401">
        <f>DB!AE18*1000*$X31</f>
        <v>0.71384159098958599</v>
      </c>
      <c r="AX31" s="401">
        <f>DB!AF18*$X31</f>
        <v>0.30139978286226932</v>
      </c>
    </row>
    <row r="32" spans="1:50" x14ac:dyDescent="0.25">
      <c r="A32" s="24" t="str">
        <f>DB!B19</f>
        <v>EB18</v>
      </c>
      <c r="B32" s="7" t="str">
        <f>DB!B19</f>
        <v>EB18</v>
      </c>
      <c r="C32" s="67" t="s">
        <v>15</v>
      </c>
      <c r="D32" s="126" t="s">
        <v>32</v>
      </c>
      <c r="E32" s="113"/>
      <c r="F32" s="155" t="s">
        <v>161</v>
      </c>
      <c r="G32" s="130"/>
      <c r="H32" s="223">
        <f>DB!AI19</f>
        <v>3</v>
      </c>
      <c r="I32" s="224">
        <f>DB!AJ19</f>
        <v>5</v>
      </c>
      <c r="J32" s="224">
        <f>DB!AK19</f>
        <v>1</v>
      </c>
      <c r="K32" s="224">
        <f>DB!AL19</f>
        <v>3</v>
      </c>
      <c r="L32" s="224">
        <f>DB!AM19</f>
        <v>2</v>
      </c>
      <c r="M32" s="224">
        <f>DB!AN19</f>
        <v>0</v>
      </c>
      <c r="N32" s="224">
        <f>DB!AO19</f>
        <v>1</v>
      </c>
      <c r="O32" s="224">
        <f>DB!AP19</f>
        <v>1</v>
      </c>
      <c r="P32" s="224">
        <f>DB!AQ19</f>
        <v>0</v>
      </c>
      <c r="Q32" s="224">
        <f>DB!AR19</f>
        <v>0</v>
      </c>
      <c r="R32" s="224">
        <f t="shared" si="8"/>
        <v>16</v>
      </c>
      <c r="S32" s="224">
        <f>DB!AS19</f>
        <v>1</v>
      </c>
      <c r="T32" s="225">
        <f>DB!C19</f>
        <v>17</v>
      </c>
      <c r="U32" s="335">
        <f>DB!E19</f>
        <v>107.7</v>
      </c>
      <c r="V32" s="352">
        <f>DB!F19*1000</f>
        <v>4.5169380000000002E-2</v>
      </c>
      <c r="W32" s="177">
        <f t="shared" si="9"/>
        <v>6.3352941176470594</v>
      </c>
      <c r="X32" s="402">
        <v>1.0808703585943764</v>
      </c>
      <c r="Y32" s="400">
        <f t="shared" si="7"/>
        <v>4.8822243958085654E-2</v>
      </c>
      <c r="Z32" s="398">
        <f>DB!H19*$X32</f>
        <v>2.9781568814432249E-3</v>
      </c>
      <c r="AA32" s="402">
        <f>DB!I19*$X32</f>
        <v>2.7477158899610605E-3</v>
      </c>
      <c r="AB32" s="402">
        <f>DB!J19*$X32</f>
        <v>2.8629363857021429E-3</v>
      </c>
      <c r="AC32" s="402">
        <f>DB!K19*$X32</f>
        <v>2.9452832371781139E-3</v>
      </c>
      <c r="AD32" s="407">
        <f>DB!L19*$X32</f>
        <v>4.9851416860722102</v>
      </c>
      <c r="AE32" s="401">
        <f>DB!M19*$X32</f>
        <v>0.241670107592524</v>
      </c>
      <c r="AF32" s="401">
        <f>DB!N19*$X32</f>
        <v>4.2719463463324952E-3</v>
      </c>
      <c r="AG32" s="401">
        <f>DB!O19*$X32</f>
        <v>6.3468917145511347E-5</v>
      </c>
      <c r="AH32" s="401">
        <f>DB!P19*$X32</f>
        <v>5.0775133716409078E-3</v>
      </c>
      <c r="AI32" s="401">
        <f>DB!Q19*$X32</f>
        <v>2.1970009781138544E-3</v>
      </c>
      <c r="AJ32" s="401">
        <f>DB!R19*$X32</f>
        <v>3.4663793210240814E-3</v>
      </c>
      <c r="AK32" s="402">
        <f>DB!S19*1000*$X32</f>
        <v>2.0505342462395974E-3</v>
      </c>
      <c r="AL32" s="401">
        <f>DB!T19*$X32</f>
        <v>2.7828679056108824E-3</v>
      </c>
      <c r="AM32" s="400">
        <f>DB!U19*1000*$X32</f>
        <v>4.8822243958085654E-2</v>
      </c>
      <c r="AN32" s="400">
        <f>DB!V19*1000*$X32</f>
        <v>0.11229116110359701</v>
      </c>
      <c r="AO32" s="400">
        <f>DB!W19*1000*$X32</f>
        <v>1.8064230264491692E-3</v>
      </c>
      <c r="AP32" s="401">
        <f>DB!X19*1000*$X32</f>
        <v>1.6111340506168264E-3</v>
      </c>
      <c r="AQ32" s="400">
        <f>DB!Y19*1000*$X32</f>
        <v>9.2762263520362737E-2</v>
      </c>
      <c r="AR32" s="400">
        <f>DB!Z19*1000*$X32</f>
        <v>1.1717338549940557</v>
      </c>
      <c r="AS32" s="400">
        <f>DB!AA19*1000*$X32</f>
        <v>0.19040675143653407</v>
      </c>
      <c r="AT32" s="400">
        <f>DB!AB19*1000*$X32</f>
        <v>2.7340456616527967E-2</v>
      </c>
      <c r="AU32" s="400">
        <f>DB!AC19*1000*$X32</f>
        <v>8.7880039124554166E-2</v>
      </c>
      <c r="AV32" s="400">
        <f>DB!AD19*1000*$X32</f>
        <v>0.97644487916171308</v>
      </c>
      <c r="AW32" s="401">
        <f>DB!AE19*1000*$X32</f>
        <v>8.7880039124554176E-3</v>
      </c>
      <c r="AX32" s="401">
        <f>DB!AF19*$X32</f>
        <v>3.7104905408145098E-3</v>
      </c>
    </row>
    <row r="33" spans="1:50" x14ac:dyDescent="0.25">
      <c r="A33" s="24" t="str">
        <f>DB!B20</f>
        <v>EB19</v>
      </c>
      <c r="B33" s="7" t="str">
        <f>DB!B20</f>
        <v>EB19</v>
      </c>
      <c r="C33" s="67" t="s">
        <v>16</v>
      </c>
      <c r="D33" s="126" t="s">
        <v>33</v>
      </c>
      <c r="E33" s="113"/>
      <c r="F33" s="155" t="s">
        <v>161</v>
      </c>
      <c r="G33" s="130"/>
      <c r="H33" s="223">
        <f>DB!AI20</f>
        <v>9</v>
      </c>
      <c r="I33" s="224">
        <f>DB!AJ20</f>
        <v>27</v>
      </c>
      <c r="J33" s="224">
        <f>DB!AK20</f>
        <v>20</v>
      </c>
      <c r="K33" s="224">
        <f>DB!AL20</f>
        <v>58</v>
      </c>
      <c r="L33" s="224">
        <f>DB!AM20</f>
        <v>18</v>
      </c>
      <c r="M33" s="224">
        <f>DB!AN20</f>
        <v>11</v>
      </c>
      <c r="N33" s="224">
        <f>DB!AO20</f>
        <v>24</v>
      </c>
      <c r="O33" s="224">
        <f>DB!AP20</f>
        <v>39</v>
      </c>
      <c r="P33" s="224">
        <f>DB!AQ20</f>
        <v>48</v>
      </c>
      <c r="Q33" s="224">
        <f>DB!AR20</f>
        <v>1</v>
      </c>
      <c r="R33" s="224">
        <f t="shared" si="8"/>
        <v>255</v>
      </c>
      <c r="S33" s="224">
        <f>DB!AS20</f>
        <v>0</v>
      </c>
      <c r="T33" s="225">
        <f>DB!C20</f>
        <v>255</v>
      </c>
      <c r="U33" s="335">
        <f>DB!E20</f>
        <v>1330.79</v>
      </c>
      <c r="V33" s="352">
        <f>DB!F20*1000</f>
        <v>0.75450222251162802</v>
      </c>
      <c r="W33" s="177">
        <f t="shared" si="9"/>
        <v>5.2187843137254903</v>
      </c>
      <c r="X33" s="402">
        <v>1.0808703585943764</v>
      </c>
      <c r="Y33" s="400">
        <f t="shared" si="7"/>
        <v>0.81551908780639737</v>
      </c>
      <c r="Z33" s="398">
        <f>DB!H20*$X33</f>
        <v>5.001850405212558E-2</v>
      </c>
      <c r="AA33" s="402">
        <f>DB!I20*$X33</f>
        <v>4.6038770903630517E-2</v>
      </c>
      <c r="AB33" s="402">
        <f>DB!J20*$X33</f>
        <v>4.8028637477878049E-2</v>
      </c>
      <c r="AC33" s="402">
        <f>DB!K20*$X33</f>
        <v>4.945307748458002E-2</v>
      </c>
      <c r="AD33" s="407">
        <f>DB!L20*$X33</f>
        <v>83.271023017735615</v>
      </c>
      <c r="AE33" s="401">
        <f>DB!M20*$X33</f>
        <v>1.6979107408129199</v>
      </c>
      <c r="AF33" s="401">
        <f>DB!N20*$X33</f>
        <v>6.7280324744027772E-2</v>
      </c>
      <c r="AG33" s="401">
        <f>DB!O20*$X33</f>
        <v>1.0601748141483151E-3</v>
      </c>
      <c r="AH33" s="401">
        <f>DB!P20*$X33</f>
        <v>9.7862290536767718E-2</v>
      </c>
      <c r="AI33" s="401">
        <f>DB!Q20*$X33</f>
        <v>6.279496976109275E-2</v>
      </c>
      <c r="AJ33" s="401">
        <f>DB!R20*$X33</f>
        <v>5.6270817058641384E-2</v>
      </c>
      <c r="AK33" s="402">
        <f>DB!S20*1000*$X33</f>
        <v>0.11417267229289571</v>
      </c>
      <c r="AL33" s="401">
        <f>DB!T20*$X33</f>
        <v>0.12966753496121733</v>
      </c>
      <c r="AM33" s="400">
        <f>DB!U20*1000*$X33</f>
        <v>0.81551908780639737</v>
      </c>
      <c r="AN33" s="400">
        <f>DB!V20*1000*$X33</f>
        <v>1.8756939019547092</v>
      </c>
      <c r="AO33" s="400">
        <f>DB!W20*1000*$X33</f>
        <v>5.137770253180296E-2</v>
      </c>
      <c r="AP33" s="401">
        <f>DB!X20*1000*$X33</f>
        <v>2.6912129897611086E-2</v>
      </c>
      <c r="AQ33" s="400">
        <f>DB!Y20*1000*$X33</f>
        <v>1.5494862668321514</v>
      </c>
      <c r="AR33" s="400">
        <f>DB!Z20*1000*$X33</f>
        <v>19.572458107353565</v>
      </c>
      <c r="AS33" s="400">
        <f>DB!AA20*1000*$X33</f>
        <v>3.1805244424449501</v>
      </c>
      <c r="AT33" s="400">
        <f>DB!AB20*1000*$X33</f>
        <v>0.45669068917158179</v>
      </c>
      <c r="AU33" s="400">
        <f>DB!AC20*1000*$X33</f>
        <v>1.4679343580515147</v>
      </c>
      <c r="AV33" s="400">
        <f>DB!AD20*1000*$X33</f>
        <v>16.310381756127992</v>
      </c>
      <c r="AW33" s="401">
        <f>DB!AE20*1000*$X33</f>
        <v>0.14679343580515147</v>
      </c>
      <c r="AX33" s="401">
        <f>DB!AF20*$X33</f>
        <v>6.1979450673286168E-2</v>
      </c>
    </row>
    <row r="34" spans="1:50" ht="27" customHeight="1" x14ac:dyDescent="0.25">
      <c r="A34" s="24" t="str">
        <f>DB!B21</f>
        <v>EB20</v>
      </c>
      <c r="B34" s="7" t="str">
        <f>DB!B21</f>
        <v>EB20</v>
      </c>
      <c r="C34" s="67" t="s">
        <v>34</v>
      </c>
      <c r="D34" s="126" t="s">
        <v>38</v>
      </c>
      <c r="E34" s="113"/>
      <c r="F34" s="158" t="s">
        <v>150</v>
      </c>
      <c r="G34" s="130"/>
      <c r="H34" s="223">
        <f>DB!AI21</f>
        <v>1</v>
      </c>
      <c r="I34" s="224">
        <f>DB!AJ21</f>
        <v>1</v>
      </c>
      <c r="J34" s="224">
        <f>DB!AK21</f>
        <v>1</v>
      </c>
      <c r="K34" s="224">
        <f>DB!AL21</f>
        <v>1</v>
      </c>
      <c r="L34" s="224">
        <f>DB!AM21</f>
        <v>0</v>
      </c>
      <c r="M34" s="224">
        <f>DB!AN21</f>
        <v>1</v>
      </c>
      <c r="N34" s="224">
        <f>DB!AO21</f>
        <v>2</v>
      </c>
      <c r="O34" s="224">
        <f>DB!AP21</f>
        <v>0</v>
      </c>
      <c r="P34" s="224">
        <f>DB!AQ21</f>
        <v>0</v>
      </c>
      <c r="Q34" s="224">
        <f>DB!AR21</f>
        <v>0</v>
      </c>
      <c r="R34" s="224">
        <f t="shared" si="8"/>
        <v>7</v>
      </c>
      <c r="S34" s="224">
        <f>DB!AS21</f>
        <v>1</v>
      </c>
      <c r="T34" s="225">
        <f>DB!C21</f>
        <v>8</v>
      </c>
      <c r="U34" s="335">
        <f>DB!E21</f>
        <v>5</v>
      </c>
      <c r="V34" s="352">
        <f>DB!F21*1000</f>
        <v>9.0000000000000011E-3</v>
      </c>
      <c r="W34" s="177">
        <f t="shared" si="9"/>
        <v>0.625</v>
      </c>
      <c r="X34" s="402">
        <v>1.0808703585943764</v>
      </c>
      <c r="Y34" s="400">
        <f t="shared" si="7"/>
        <v>9.7278332273493893E-3</v>
      </c>
      <c r="Z34" s="398">
        <f>DB!H21*$X34</f>
        <v>7.0818625895103539E-4</v>
      </c>
      <c r="AA34" s="402">
        <f>DB!I21*$X34</f>
        <v>6.1869019325942114E-4</v>
      </c>
      <c r="AB34" s="402">
        <f>DB!J21*$X34</f>
        <v>6.5760152616881865E-4</v>
      </c>
      <c r="AC34" s="402">
        <f>DB!K21*$X34</f>
        <v>6.8970337581907156E-4</v>
      </c>
      <c r="AD34" s="407">
        <f>DB!L21*$X34</f>
        <v>0.99328959517819126</v>
      </c>
      <c r="AE34" s="401">
        <f>DB!M21*$X34</f>
        <v>1.8998458293013352E-2</v>
      </c>
      <c r="AF34" s="401">
        <f>DB!N21*$X34</f>
        <v>6.5176482623240898E-4</v>
      </c>
      <c r="AG34" s="401">
        <f>DB!O21*$X34</f>
        <v>6.8094832591445714E-5</v>
      </c>
      <c r="AH34" s="401">
        <f>DB!P21*$X34</f>
        <v>1.9747501451519256E-3</v>
      </c>
      <c r="AI34" s="401">
        <f>DB!Q21*$X34</f>
        <v>1.3229853189195167E-3</v>
      </c>
      <c r="AJ34" s="401">
        <f>DB!R21*$X34</f>
        <v>1.7412821476955405E-3</v>
      </c>
      <c r="AK34" s="402">
        <f>DB!S21*1000*$X34</f>
        <v>3.5992982941192731E-4</v>
      </c>
      <c r="AL34" s="401">
        <f>DB!T21*$X34</f>
        <v>2.6362428046116841E-3</v>
      </c>
      <c r="AM34" s="400">
        <f>DB!U21*1000*$X34</f>
        <v>2.529236639110841E-2</v>
      </c>
      <c r="AN34" s="400">
        <f>DB!V21*1000*$X34</f>
        <v>1.8482883131963838E-2</v>
      </c>
      <c r="AO34" s="400">
        <f>DB!W21*1000*$X34</f>
        <v>5.8366999364096329E-3</v>
      </c>
      <c r="AP34" s="401">
        <f>DB!X21*1000*$X34</f>
        <v>3.210184965025298E-4</v>
      </c>
      <c r="AQ34" s="400">
        <f>DB!Y21*1000*$X34</f>
        <v>1.8482883131963838E-2</v>
      </c>
      <c r="AR34" s="400">
        <f>DB!Z21*1000*$X34</f>
        <v>0.2334679974563853</v>
      </c>
      <c r="AS34" s="400">
        <f>DB!AA21*1000*$X34</f>
        <v>3.7938549586662609E-2</v>
      </c>
      <c r="AT34" s="400">
        <f>DB!AB21*1000*$X34</f>
        <v>5.4475866073156578E-3</v>
      </c>
      <c r="AU34" s="400">
        <f>DB!AC21*1000*$X34</f>
        <v>1.7510099809228897E-2</v>
      </c>
      <c r="AV34" s="400">
        <f>DB!AD21*1000*$X34</f>
        <v>0.19455666454698778</v>
      </c>
      <c r="AW34" s="401">
        <f>DB!AE21*1000*$X34</f>
        <v>1.7510099809228898E-3</v>
      </c>
      <c r="AX34" s="401">
        <f>DB!AF21*$X34</f>
        <v>7.3931532527855349E-4</v>
      </c>
    </row>
    <row r="35" spans="1:50" ht="13.5" thickBot="1" x14ac:dyDescent="0.3">
      <c r="A35" s="24" t="str">
        <f>DB!B22</f>
        <v>EB21</v>
      </c>
      <c r="B35" s="7" t="str">
        <f>DB!B22</f>
        <v>EB21</v>
      </c>
      <c r="C35" s="159" t="s">
        <v>70</v>
      </c>
      <c r="D35" s="41" t="s">
        <v>70</v>
      </c>
      <c r="E35" s="98"/>
      <c r="F35" s="156" t="s">
        <v>162</v>
      </c>
      <c r="G35" s="131"/>
      <c r="H35" s="226">
        <f>DB!AI22</f>
        <v>4</v>
      </c>
      <c r="I35" s="227">
        <f>DB!AJ22</f>
        <v>9</v>
      </c>
      <c r="J35" s="227">
        <f>DB!AK22</f>
        <v>5</v>
      </c>
      <c r="K35" s="227">
        <f>DB!AL22</f>
        <v>16</v>
      </c>
      <c r="L35" s="227">
        <f>DB!AM22</f>
        <v>3</v>
      </c>
      <c r="M35" s="227">
        <f>DB!AN22</f>
        <v>18</v>
      </c>
      <c r="N35" s="227">
        <f>DB!AO22</f>
        <v>21</v>
      </c>
      <c r="O35" s="227">
        <f>DB!AP22</f>
        <v>21</v>
      </c>
      <c r="P35" s="227">
        <f>DB!AQ22</f>
        <v>36</v>
      </c>
      <c r="Q35" s="227">
        <f>DB!AR22</f>
        <v>1</v>
      </c>
      <c r="R35" s="227">
        <f t="shared" si="8"/>
        <v>134</v>
      </c>
      <c r="S35" s="227">
        <f>DB!AS22</f>
        <v>4</v>
      </c>
      <c r="T35" s="228">
        <f>DB!C22</f>
        <v>138</v>
      </c>
      <c r="U35" s="336">
        <f>DB!E22</f>
        <v>1219.2</v>
      </c>
      <c r="V35" s="353">
        <f>DB!F22*1000</f>
        <v>2.1945600000000001</v>
      </c>
      <c r="W35" s="204">
        <f t="shared" si="9"/>
        <v>8.8347826086956527</v>
      </c>
      <c r="X35" s="408">
        <v>1.0808703585943764</v>
      </c>
      <c r="Y35" s="411">
        <f t="shared" si="7"/>
        <v>2.3720348541568748</v>
      </c>
      <c r="Z35" s="412">
        <f>DB!H22*$X35</f>
        <v>8.6342068691310142E-2</v>
      </c>
      <c r="AA35" s="413">
        <f>DB!I22*$X35</f>
        <v>7.5430708362188612E-2</v>
      </c>
      <c r="AB35" s="413">
        <f>DB!J22*$X35</f>
        <v>8.0174778070502356E-2</v>
      </c>
      <c r="AC35" s="413">
        <f>DB!K22*$X35</f>
        <v>8.3970033837153374E-2</v>
      </c>
      <c r="AD35" s="414">
        <f>DB!L22*$X35</f>
        <v>242.02820430904256</v>
      </c>
      <c r="AE35" s="415">
        <f>DB!M22*$X35</f>
        <v>1.8454431165340484</v>
      </c>
      <c r="AF35" s="415">
        <f>DB!N22*$X35</f>
        <v>8.7765289603804364E-2</v>
      </c>
      <c r="AG35" s="415">
        <f>DB!O22*$X35</f>
        <v>1.6604243979098123E-2</v>
      </c>
      <c r="AH35" s="415">
        <f>DB!P22*$X35</f>
        <v>0.18976278833254998</v>
      </c>
      <c r="AI35" s="415">
        <f>DB!Q22*$X35</f>
        <v>0.10674156843705937</v>
      </c>
      <c r="AJ35" s="415">
        <f>DB!R22*$X35</f>
        <v>0.14232209124941247</v>
      </c>
      <c r="AK35" s="413">
        <f>DB!S22*1000*$X35</f>
        <v>0.11860174270784374</v>
      </c>
      <c r="AL35" s="415">
        <f>DB!T22*$X35</f>
        <v>0.32259674016533491</v>
      </c>
      <c r="AM35" s="416">
        <f>DB!U22*1000*$X35</f>
        <v>6.1672906208078633</v>
      </c>
      <c r="AN35" s="416">
        <f>DB!V22*1000*$X35</f>
        <v>1.684144746451381</v>
      </c>
      <c r="AO35" s="416">
        <f>DB!W22*1000*$X35</f>
        <v>1.3995005639525562</v>
      </c>
      <c r="AP35" s="415">
        <f>DB!X22*1000*$X35</f>
        <v>0.80649185041333737</v>
      </c>
      <c r="AQ35" s="416">
        <f>DB!Y22*1000*$X35</f>
        <v>2.9413232191545244</v>
      </c>
      <c r="AR35" s="416">
        <f>DB!Z22*1000*$X35</f>
        <v>16.651684676181258</v>
      </c>
      <c r="AS35" s="416">
        <f>DB!AA22*1000*$X35</f>
        <v>13.591759714318894</v>
      </c>
      <c r="AT35" s="416">
        <f>DB!AB22*1000*$X35</f>
        <v>0.66416975916392496</v>
      </c>
      <c r="AU35" s="416">
        <f>DB!AC22*1000*$X35</f>
        <v>1.8739075347839311</v>
      </c>
      <c r="AV35" s="416">
        <f>DB!AD22*1000*$X35</f>
        <v>44.736577349398658</v>
      </c>
      <c r="AW35" s="415">
        <f>DB!AE22*1000*$X35</f>
        <v>1.0674156843705938</v>
      </c>
      <c r="AX35" s="415">
        <f>DB!AF22*$X35</f>
        <v>0.35106115841521746</v>
      </c>
    </row>
    <row r="36" spans="1:50" s="1" customFormat="1" ht="15" customHeight="1" x14ac:dyDescent="0.25">
      <c r="B36" s="24"/>
      <c r="C36" s="44" t="s">
        <v>103</v>
      </c>
      <c r="D36" s="44"/>
      <c r="E36" s="96"/>
      <c r="F36" s="157"/>
      <c r="G36" s="129"/>
      <c r="H36" s="229"/>
      <c r="I36" s="230"/>
      <c r="J36" s="230"/>
      <c r="K36" s="230"/>
      <c r="L36" s="230"/>
      <c r="M36" s="230"/>
      <c r="N36" s="230"/>
      <c r="O36" s="230"/>
      <c r="P36" s="230"/>
      <c r="Q36" s="230"/>
      <c r="R36" s="230"/>
      <c r="S36" s="230"/>
      <c r="T36" s="231">
        <f>SUM(T27:T35)</f>
        <v>14765</v>
      </c>
      <c r="U36" s="337">
        <f>SUM(U27:U35)</f>
        <v>101345.0300000002</v>
      </c>
      <c r="V36" s="354">
        <f t="shared" ref="V36:AX36" si="10">SUM(V27:V35)</f>
        <v>254.88489911835904</v>
      </c>
      <c r="W36" s="232"/>
      <c r="X36" s="396"/>
      <c r="Y36" s="445">
        <f t="shared" ref="Y36" si="11">SUM(Y27:Y35)</f>
        <v>275.49753231035231</v>
      </c>
      <c r="Z36" s="452">
        <f t="shared" si="10"/>
        <v>26.429245730730166</v>
      </c>
      <c r="AA36" s="453">
        <f t="shared" si="10"/>
        <v>24.299879163176133</v>
      </c>
      <c r="AB36" s="453">
        <f t="shared" si="10"/>
        <v>25.363184035361048</v>
      </c>
      <c r="AC36" s="453">
        <f t="shared" si="10"/>
        <v>26.168107409196132</v>
      </c>
      <c r="AD36" s="454">
        <f>SUM(AD27:AD35)</f>
        <v>28130.326498566235</v>
      </c>
      <c r="AE36" s="455">
        <f t="shared" si="10"/>
        <v>728.89539936301981</v>
      </c>
      <c r="AF36" s="455">
        <f t="shared" si="10"/>
        <v>15.369549586533052</v>
      </c>
      <c r="AG36" s="455">
        <f t="shared" si="10"/>
        <v>2.3963717976470074</v>
      </c>
      <c r="AH36" s="455">
        <f t="shared" si="10"/>
        <v>87.942439224604669</v>
      </c>
      <c r="AI36" s="455">
        <f t="shared" si="10"/>
        <v>39.299149524235993</v>
      </c>
      <c r="AJ36" s="455">
        <f t="shared" si="10"/>
        <v>48.953698072424743</v>
      </c>
      <c r="AK36" s="453">
        <f t="shared" ref="AK36" si="12">SUM(AK27:AK35)</f>
        <v>19.342895031479696</v>
      </c>
      <c r="AL36" s="455">
        <f t="shared" si="10"/>
        <v>205.87993575318521</v>
      </c>
      <c r="AM36" s="456">
        <f t="shared" si="10"/>
        <v>796.49780618126613</v>
      </c>
      <c r="AN36" s="456">
        <f t="shared" si="10"/>
        <v>538.87197739107603</v>
      </c>
      <c r="AO36" s="456">
        <f t="shared" ref="AO36" si="13">SUM(AO27:AO35)</f>
        <v>65.688894151011112</v>
      </c>
      <c r="AP36" s="455">
        <f t="shared" si="10"/>
        <v>28.268063944466327</v>
      </c>
      <c r="AQ36" s="456">
        <f t="shared" ref="AQ36:AR36" si="14">SUM(AQ27:AQ35)</f>
        <v>400.76390072025544</v>
      </c>
      <c r="AR36" s="456">
        <f t="shared" si="14"/>
        <v>3759.5067574458253</v>
      </c>
      <c r="AS36" s="456">
        <f t="shared" si="10"/>
        <v>972.21183680447393</v>
      </c>
      <c r="AT36" s="456">
        <f t="shared" si="10"/>
        <v>153.61444833464074</v>
      </c>
      <c r="AU36" s="456">
        <f t="shared" si="10"/>
        <v>410.34626567474561</v>
      </c>
      <c r="AV36" s="456">
        <f t="shared" si="10"/>
        <v>3404.6889431810951</v>
      </c>
      <c r="AW36" s="455">
        <f t="shared" ref="AW36" si="15">SUM(AW27:AW35)</f>
        <v>32.71909509332248</v>
      </c>
      <c r="AX36" s="455">
        <f t="shared" si="10"/>
        <v>16.981097662752987</v>
      </c>
    </row>
    <row r="37" spans="1:50" s="1" customFormat="1" ht="13.5" thickBot="1" x14ac:dyDescent="0.3">
      <c r="B37" s="24"/>
      <c r="C37" s="41"/>
      <c r="D37" s="41"/>
      <c r="E37" s="98"/>
      <c r="F37" s="156"/>
      <c r="G37" s="131"/>
      <c r="H37" s="243"/>
      <c r="I37" s="244"/>
      <c r="J37" s="244"/>
      <c r="K37" s="244"/>
      <c r="L37" s="244"/>
      <c r="M37" s="244"/>
      <c r="N37" s="244"/>
      <c r="O37" s="244"/>
      <c r="P37" s="244"/>
      <c r="Q37" s="244"/>
      <c r="R37" s="244"/>
      <c r="S37" s="244"/>
      <c r="T37" s="245"/>
      <c r="U37" s="339"/>
      <c r="V37" s="356"/>
      <c r="W37" s="205"/>
      <c r="X37" s="397"/>
      <c r="Y37" s="356"/>
      <c r="Z37" s="283"/>
      <c r="AA37" s="284"/>
      <c r="AB37" s="284"/>
      <c r="AC37" s="284"/>
      <c r="AD37" s="244"/>
      <c r="AE37" s="312"/>
      <c r="AF37" s="312"/>
      <c r="AG37" s="312"/>
      <c r="AH37" s="312"/>
      <c r="AI37" s="312"/>
      <c r="AJ37" s="312"/>
      <c r="AK37" s="284"/>
      <c r="AL37" s="313"/>
      <c r="AM37" s="356"/>
      <c r="AN37" s="356"/>
      <c r="AO37" s="356"/>
      <c r="AP37" s="312"/>
      <c r="AQ37" s="356"/>
      <c r="AR37" s="356"/>
      <c r="AS37" s="356"/>
      <c r="AT37" s="356"/>
      <c r="AU37" s="356"/>
      <c r="AV37" s="356"/>
      <c r="AW37" s="312"/>
      <c r="AX37" s="312"/>
    </row>
    <row r="38" spans="1:50" s="1" customFormat="1" ht="15" customHeight="1" x14ac:dyDescent="0.25">
      <c r="B38" s="24"/>
      <c r="C38" s="44" t="s">
        <v>170</v>
      </c>
      <c r="D38" s="44"/>
      <c r="E38" s="96"/>
      <c r="F38" s="157"/>
      <c r="G38" s="129"/>
      <c r="H38" s="229">
        <f t="shared" ref="H38:S38" si="16">SUM(H25,H36)</f>
        <v>7</v>
      </c>
      <c r="I38" s="230">
        <f t="shared" si="16"/>
        <v>11</v>
      </c>
      <c r="J38" s="230">
        <f t="shared" si="16"/>
        <v>9</v>
      </c>
      <c r="K38" s="230">
        <f t="shared" si="16"/>
        <v>7</v>
      </c>
      <c r="L38" s="230">
        <f t="shared" si="16"/>
        <v>19</v>
      </c>
      <c r="M38" s="230">
        <f t="shared" si="16"/>
        <v>52</v>
      </c>
      <c r="N38" s="230">
        <f t="shared" si="16"/>
        <v>104</v>
      </c>
      <c r="O38" s="230">
        <f t="shared" si="16"/>
        <v>325</v>
      </c>
      <c r="P38" s="230">
        <f t="shared" si="16"/>
        <v>286</v>
      </c>
      <c r="Q38" s="230">
        <f t="shared" si="16"/>
        <v>51</v>
      </c>
      <c r="R38" s="230">
        <f t="shared" si="16"/>
        <v>871</v>
      </c>
      <c r="S38" s="230">
        <f t="shared" si="16"/>
        <v>3</v>
      </c>
      <c r="T38" s="231">
        <f>SUM(T25,T36)</f>
        <v>15639</v>
      </c>
      <c r="U38" s="337">
        <f t="shared" ref="U38:AX38" si="17">SUM(U25,U36)</f>
        <v>129682.33000000021</v>
      </c>
      <c r="V38" s="354">
        <f t="shared" si="17"/>
        <v>371.81477289129054</v>
      </c>
      <c r="W38" s="232"/>
      <c r="X38" s="396"/>
      <c r="Y38" s="445">
        <f t="shared" ref="Y38" si="18">SUM(Y25,Y36)</f>
        <v>401.88356690569594</v>
      </c>
      <c r="Z38" s="447">
        <f t="shared" si="17"/>
        <v>31.035902904691703</v>
      </c>
      <c r="AA38" s="448">
        <f t="shared" si="17"/>
        <v>27.701827231610416</v>
      </c>
      <c r="AB38" s="448">
        <f t="shared" si="17"/>
        <v>29.085825715971499</v>
      </c>
      <c r="AC38" s="448">
        <f t="shared" si="17"/>
        <v>30.469342712704183</v>
      </c>
      <c r="AD38" s="444">
        <f>SUM(AD25,AD36)</f>
        <v>41027.771569579156</v>
      </c>
      <c r="AE38" s="449">
        <f t="shared" si="17"/>
        <v>786.53816162953933</v>
      </c>
      <c r="AF38" s="449">
        <f t="shared" si="17"/>
        <v>25.798268720581348</v>
      </c>
      <c r="AG38" s="449">
        <f t="shared" si="17"/>
        <v>3.2205431340491559</v>
      </c>
      <c r="AH38" s="449">
        <f t="shared" si="17"/>
        <v>90.647067139485571</v>
      </c>
      <c r="AI38" s="449">
        <f t="shared" si="17"/>
        <v>40.550290732097537</v>
      </c>
      <c r="AJ38" s="449">
        <f t="shared" si="17"/>
        <v>50.564414957613963</v>
      </c>
      <c r="AK38" s="448">
        <f t="shared" ref="AK38" si="19">SUM(AK25,AK36)</f>
        <v>29.153343781481446</v>
      </c>
      <c r="AL38" s="449">
        <f t="shared" si="17"/>
        <v>208.8581908272871</v>
      </c>
      <c r="AM38" s="445">
        <f t="shared" si="17"/>
        <v>1547.2727786331511</v>
      </c>
      <c r="AN38" s="445">
        <f t="shared" si="17"/>
        <v>687.90384581629041</v>
      </c>
      <c r="AO38" s="445">
        <f t="shared" ref="AO38" si="20">SUM(AO25,AO36)</f>
        <v>264.37646079053513</v>
      </c>
      <c r="AP38" s="449">
        <f t="shared" si="17"/>
        <v>53.905580894362529</v>
      </c>
      <c r="AQ38" s="445">
        <f t="shared" ref="AQ38:AR38" si="21">SUM(AQ25,AQ36)</f>
        <v>652.17899496173891</v>
      </c>
      <c r="AR38" s="445">
        <f t="shared" si="21"/>
        <v>4220.5935042884103</v>
      </c>
      <c r="AS38" s="445">
        <f t="shared" si="17"/>
        <v>2634.0266607184494</v>
      </c>
      <c r="AT38" s="445">
        <f t="shared" si="17"/>
        <v>224.39062770803309</v>
      </c>
      <c r="AU38" s="445">
        <f t="shared" si="17"/>
        <v>510.71846883705854</v>
      </c>
      <c r="AV38" s="445">
        <f t="shared" si="17"/>
        <v>5280.6596240560393</v>
      </c>
      <c r="AW38" s="449">
        <f t="shared" ref="AW38" si="22">SUM(AW25,AW36)</f>
        <v>55.302840804842901</v>
      </c>
      <c r="AX38" s="449">
        <f t="shared" si="17"/>
        <v>62.325743156007363</v>
      </c>
    </row>
    <row r="39" spans="1:50" s="30" customFormat="1" x14ac:dyDescent="0.25">
      <c r="C39" s="148"/>
      <c r="D39" s="111"/>
      <c r="E39" s="149"/>
      <c r="F39" s="150"/>
      <c r="G39" s="28"/>
      <c r="H39" s="246"/>
      <c r="I39" s="247"/>
      <c r="J39" s="247"/>
      <c r="K39" s="247"/>
      <c r="L39" s="247"/>
      <c r="M39" s="247"/>
      <c r="N39" s="247"/>
      <c r="O39" s="247"/>
      <c r="P39" s="247"/>
      <c r="Q39" s="247"/>
      <c r="R39" s="247"/>
      <c r="S39" s="247"/>
      <c r="T39" s="248"/>
      <c r="U39" s="340"/>
      <c r="V39" s="357"/>
      <c r="W39" s="234"/>
      <c r="X39" s="376"/>
      <c r="Y39" s="357"/>
      <c r="Z39" s="285"/>
      <c r="AA39" s="286"/>
      <c r="AB39" s="286"/>
      <c r="AC39" s="286"/>
      <c r="AD39" s="308"/>
      <c r="AE39" s="314"/>
      <c r="AF39" s="314"/>
      <c r="AG39" s="314"/>
      <c r="AH39" s="314"/>
      <c r="AI39" s="314"/>
      <c r="AJ39" s="314"/>
      <c r="AK39" s="293"/>
      <c r="AL39" s="314"/>
      <c r="AM39" s="357"/>
      <c r="AN39" s="357"/>
      <c r="AO39" s="357"/>
      <c r="AP39" s="318"/>
      <c r="AQ39" s="357"/>
      <c r="AR39" s="357"/>
      <c r="AS39" s="357"/>
      <c r="AT39" s="357"/>
      <c r="AU39" s="357"/>
      <c r="AV39" s="357"/>
      <c r="AW39" s="318"/>
      <c r="AX39" s="314"/>
    </row>
    <row r="40" spans="1:50" s="26" customFormat="1" x14ac:dyDescent="0.25">
      <c r="C40" s="85" t="s">
        <v>68</v>
      </c>
      <c r="D40" s="76"/>
      <c r="E40" s="47"/>
      <c r="F40" s="195"/>
      <c r="G40" s="134"/>
      <c r="H40" s="249"/>
      <c r="I40" s="250"/>
      <c r="J40" s="250"/>
      <c r="K40" s="250"/>
      <c r="L40" s="250"/>
      <c r="M40" s="250"/>
      <c r="N40" s="250"/>
      <c r="O40" s="250"/>
      <c r="P40" s="250"/>
      <c r="Q40" s="250"/>
      <c r="R40" s="250"/>
      <c r="S40" s="250"/>
      <c r="T40" s="251"/>
      <c r="U40" s="341"/>
      <c r="V40" s="358"/>
      <c r="W40" s="201"/>
      <c r="X40" s="377"/>
      <c r="Y40" s="358"/>
      <c r="Z40" s="287"/>
      <c r="AA40" s="288"/>
      <c r="AB40" s="288"/>
      <c r="AC40" s="288"/>
      <c r="AD40" s="250"/>
      <c r="AE40" s="315"/>
      <c r="AF40" s="315"/>
      <c r="AG40" s="315"/>
      <c r="AH40" s="315"/>
      <c r="AI40" s="315"/>
      <c r="AJ40" s="315"/>
      <c r="AK40" s="288"/>
      <c r="AL40" s="315"/>
      <c r="AM40" s="358"/>
      <c r="AN40" s="358"/>
      <c r="AO40" s="358"/>
      <c r="AP40" s="315"/>
      <c r="AQ40" s="358"/>
      <c r="AR40" s="358"/>
      <c r="AS40" s="358"/>
      <c r="AT40" s="358"/>
      <c r="AU40" s="358"/>
      <c r="AV40" s="358"/>
      <c r="AW40" s="315"/>
      <c r="AX40" s="315"/>
    </row>
    <row r="41" spans="1:50" s="26" customFormat="1" x14ac:dyDescent="0.25">
      <c r="C41" s="84"/>
      <c r="D41" s="78"/>
      <c r="E41" s="49"/>
      <c r="F41" s="196"/>
      <c r="G41" s="135"/>
      <c r="H41" s="252"/>
      <c r="I41" s="253"/>
      <c r="J41" s="253"/>
      <c r="K41" s="253"/>
      <c r="L41" s="253"/>
      <c r="M41" s="253"/>
      <c r="N41" s="253"/>
      <c r="O41" s="253"/>
      <c r="P41" s="253"/>
      <c r="Q41" s="253"/>
      <c r="R41" s="253"/>
      <c r="S41" s="253"/>
      <c r="T41" s="254"/>
      <c r="U41" s="342"/>
      <c r="V41" s="359"/>
      <c r="W41" s="202"/>
      <c r="X41" s="378"/>
      <c r="Y41" s="359"/>
      <c r="Z41" s="289"/>
      <c r="AA41" s="290"/>
      <c r="AB41" s="290"/>
      <c r="AC41" s="290"/>
      <c r="AD41" s="253"/>
      <c r="AE41" s="316"/>
      <c r="AF41" s="316"/>
      <c r="AG41" s="316"/>
      <c r="AH41" s="316"/>
      <c r="AI41" s="316"/>
      <c r="AJ41" s="316"/>
      <c r="AK41" s="290"/>
      <c r="AL41" s="316"/>
      <c r="AM41" s="359"/>
      <c r="AN41" s="359"/>
      <c r="AO41" s="359"/>
      <c r="AP41" s="316"/>
      <c r="AQ41" s="359"/>
      <c r="AR41" s="359"/>
      <c r="AS41" s="359"/>
      <c r="AT41" s="359"/>
      <c r="AU41" s="359"/>
      <c r="AV41" s="359"/>
      <c r="AW41" s="316"/>
      <c r="AX41" s="316"/>
    </row>
    <row r="42" spans="1:50" s="6" customFormat="1" ht="14.25" customHeight="1" x14ac:dyDescent="0.25">
      <c r="B42" s="25"/>
      <c r="C42" s="222" t="s">
        <v>67</v>
      </c>
      <c r="D42" s="68"/>
      <c r="E42" s="105"/>
      <c r="F42" s="151"/>
      <c r="G42" s="136"/>
      <c r="H42" s="255"/>
      <c r="I42" s="256"/>
      <c r="J42" s="256"/>
      <c r="K42" s="256"/>
      <c r="L42" s="256"/>
      <c r="M42" s="256"/>
      <c r="N42" s="256"/>
      <c r="O42" s="256"/>
      <c r="P42" s="256"/>
      <c r="Q42" s="256"/>
      <c r="R42" s="256"/>
      <c r="S42" s="256"/>
      <c r="T42" s="257"/>
      <c r="U42" s="343"/>
      <c r="V42" s="360"/>
      <c r="W42" s="235"/>
      <c r="X42" s="379"/>
      <c r="Y42" s="360"/>
      <c r="Z42" s="291"/>
      <c r="AA42" s="292"/>
      <c r="AB42" s="292"/>
      <c r="AC42" s="292"/>
      <c r="AD42" s="256"/>
      <c r="AE42" s="317"/>
      <c r="AF42" s="317"/>
      <c r="AG42" s="317"/>
      <c r="AH42" s="317"/>
      <c r="AI42" s="317"/>
      <c r="AJ42" s="317"/>
      <c r="AK42" s="292"/>
      <c r="AL42" s="317"/>
      <c r="AM42" s="360"/>
      <c r="AN42" s="360"/>
      <c r="AO42" s="360"/>
      <c r="AP42" s="317"/>
      <c r="AQ42" s="360"/>
      <c r="AR42" s="360"/>
      <c r="AS42" s="360"/>
      <c r="AT42" s="360"/>
      <c r="AU42" s="360"/>
      <c r="AV42" s="360"/>
      <c r="AW42" s="317"/>
      <c r="AX42" s="317"/>
    </row>
    <row r="43" spans="1:50" s="1" customFormat="1" x14ac:dyDescent="0.25">
      <c r="A43" s="24" t="str">
        <f>DB!B38</f>
        <v>EK01</v>
      </c>
      <c r="B43" s="24" t="str">
        <f>DB!B38</f>
        <v>EK01</v>
      </c>
      <c r="C43" s="69" t="s">
        <v>163</v>
      </c>
      <c r="D43" s="69" t="s">
        <v>30</v>
      </c>
      <c r="E43" s="119" t="s">
        <v>116</v>
      </c>
      <c r="F43" s="161" t="s">
        <v>71</v>
      </c>
      <c r="G43" s="127"/>
      <c r="H43" s="223">
        <f>DB!AI38</f>
        <v>0</v>
      </c>
      <c r="I43" s="224">
        <f>DB!AJ38</f>
        <v>0</v>
      </c>
      <c r="J43" s="224">
        <f>DB!AK38</f>
        <v>0</v>
      </c>
      <c r="K43" s="224">
        <f>DB!AL38</f>
        <v>0</v>
      </c>
      <c r="L43" s="224">
        <f>DB!AM38</f>
        <v>0</v>
      </c>
      <c r="M43" s="224">
        <f>DB!AN38</f>
        <v>1</v>
      </c>
      <c r="N43" s="224">
        <f>DB!AO38</f>
        <v>0</v>
      </c>
      <c r="O43" s="224">
        <f>DB!AP38</f>
        <v>0</v>
      </c>
      <c r="P43" s="224">
        <f>DB!AQ38</f>
        <v>0</v>
      </c>
      <c r="Q43" s="224">
        <f>DB!AR38</f>
        <v>0</v>
      </c>
      <c r="R43" s="224">
        <f>SUM(H43:Q43)</f>
        <v>1</v>
      </c>
      <c r="S43" s="224">
        <f>DB!AS38</f>
        <v>0</v>
      </c>
      <c r="T43" s="225">
        <f>DB!C38</f>
        <v>1</v>
      </c>
      <c r="U43" s="335">
        <f>DB!E38</f>
        <v>6</v>
      </c>
      <c r="V43" s="352">
        <f>DB!F38*1000</f>
        <v>2.4293296551724103E-2</v>
      </c>
      <c r="W43" s="177">
        <f t="shared" ref="W43:W49" si="23">IF(T43=0,0,U43/T43)</f>
        <v>6</v>
      </c>
      <c r="X43" s="457">
        <v>0.52288202247191007</v>
      </c>
      <c r="Y43" s="400">
        <f t="shared" ref="Y43:Y45" si="24">V43*X43</f>
        <v>1.2702528033475378E-2</v>
      </c>
      <c r="Z43" s="398">
        <f>DB!H38*$X43</f>
        <v>2.2262851763933176E-4</v>
      </c>
      <c r="AA43" s="402">
        <f>DB!I38*$X43</f>
        <v>1.7315551371948062E-4</v>
      </c>
      <c r="AB43" s="402">
        <f>DB!J38*$X43</f>
        <v>1.9789201567940617E-4</v>
      </c>
      <c r="AC43" s="402">
        <f>DB!K38*$X43</f>
        <v>2.2262851763933176E-4</v>
      </c>
      <c r="AD43" s="407">
        <f>DB!L38*$X43</f>
        <v>1.2186274198689453</v>
      </c>
      <c r="AE43" s="401">
        <f>DB!M38*$X43</f>
        <v>1.8825146545610551E-2</v>
      </c>
      <c r="AF43" s="401">
        <f>DB!N38*$X43</f>
        <v>6.6730314964912074E-4</v>
      </c>
      <c r="AG43" s="401">
        <f>DB!O38*$X43</f>
        <v>4.4043129017886512E-3</v>
      </c>
      <c r="AH43" s="401">
        <f>DB!P38*$X43</f>
        <v>8.6434929391421094E-4</v>
      </c>
      <c r="AI43" s="401">
        <f>DB!Q38*$X43</f>
        <v>7.0325814294423068E-4</v>
      </c>
      <c r="AJ43" s="401">
        <f>DB!R38*$X43</f>
        <v>3.4008131871440936E-4</v>
      </c>
      <c r="AK43" s="402">
        <f>DB!S38*1000*$X43</f>
        <v>1.1201320174973766E-4</v>
      </c>
      <c r="AL43" s="401">
        <f>DB!T38*$X43</f>
        <v>3.6202204895404881E-4</v>
      </c>
      <c r="AM43" s="400">
        <f>DB!U38*1000*$X43</f>
        <v>0</v>
      </c>
      <c r="AN43" s="400">
        <f>DB!V38*1000*$X43</f>
        <v>6.8131741270458707E-2</v>
      </c>
      <c r="AO43" s="400">
        <f>DB!W38*1000*$X43</f>
        <v>5.4620870543944315E-2</v>
      </c>
      <c r="AP43" s="401">
        <f>DB!X38*1000*$X43</f>
        <v>2.0324044853560621E-2</v>
      </c>
      <c r="AQ43" s="400">
        <f>DB!Y38*1000*$X43</f>
        <v>2.5405056066950801E-2</v>
      </c>
      <c r="AR43" s="400">
        <f>DB!Z38*1000*$X43</f>
        <v>0</v>
      </c>
      <c r="AS43" s="400">
        <f>DB!AA38*1000*$X43</f>
        <v>0</v>
      </c>
      <c r="AT43" s="400">
        <f>DB!AB38*1000*$X43</f>
        <v>2.2864550460255689E-2</v>
      </c>
      <c r="AU43" s="400">
        <f>DB!AC38*1000*$X43</f>
        <v>0</v>
      </c>
      <c r="AV43" s="400">
        <f>DB!AD38*1000*$X43</f>
        <v>0</v>
      </c>
      <c r="AW43" s="401">
        <f>DB!AE38*1000*$X43</f>
        <v>0</v>
      </c>
      <c r="AX43" s="401">
        <f>DB!AF38*$X43</f>
        <v>0</v>
      </c>
    </row>
    <row r="44" spans="1:50" s="1" customFormat="1" x14ac:dyDescent="0.25">
      <c r="A44" s="24" t="str">
        <f>DB!B39</f>
        <v>EK02</v>
      </c>
      <c r="B44" s="24" t="str">
        <f>DB!B39</f>
        <v>EK02</v>
      </c>
      <c r="C44" s="111" t="s">
        <v>163</v>
      </c>
      <c r="D44" s="111"/>
      <c r="E44" s="120" t="s">
        <v>100</v>
      </c>
      <c r="F44" s="162"/>
      <c r="G44" s="128"/>
      <c r="H44" s="223">
        <f>DB!AI39</f>
        <v>4</v>
      </c>
      <c r="I44" s="224">
        <f>DB!AJ39</f>
        <v>2</v>
      </c>
      <c r="J44" s="224">
        <f>DB!AK39</f>
        <v>0</v>
      </c>
      <c r="K44" s="224">
        <f>DB!AL39</f>
        <v>2</v>
      </c>
      <c r="L44" s="224">
        <f>DB!AM39</f>
        <v>0</v>
      </c>
      <c r="M44" s="224">
        <f>DB!AN39</f>
        <v>0</v>
      </c>
      <c r="N44" s="224">
        <f>DB!AO39</f>
        <v>0</v>
      </c>
      <c r="O44" s="224">
        <f>DB!AP39</f>
        <v>2</v>
      </c>
      <c r="P44" s="224">
        <f>DB!AQ39</f>
        <v>3</v>
      </c>
      <c r="Q44" s="224">
        <f>DB!AR39</f>
        <v>0</v>
      </c>
      <c r="R44" s="224">
        <f t="shared" ref="R44:R45" si="25">SUM(H44:Q44)</f>
        <v>13</v>
      </c>
      <c r="S44" s="224">
        <f>DB!AS39</f>
        <v>0</v>
      </c>
      <c r="T44" s="225">
        <f>DB!C39</f>
        <v>13</v>
      </c>
      <c r="U44" s="335">
        <f>DB!E39</f>
        <v>331.1</v>
      </c>
      <c r="V44" s="352">
        <f>DB!F39*1000</f>
        <v>1.2640073599999999</v>
      </c>
      <c r="W44" s="177">
        <f t="shared" si="23"/>
        <v>25.469230769230769</v>
      </c>
      <c r="X44" s="457">
        <v>0.52288202247191007</v>
      </c>
      <c r="Y44" s="400">
        <f t="shared" si="24"/>
        <v>0.66092672481617964</v>
      </c>
      <c r="Z44" s="398">
        <f>DB!H39*$X44</f>
        <v>1.1583610492830914E-2</v>
      </c>
      <c r="AA44" s="402">
        <f>DB!I39*$X44</f>
        <v>9.0094748277573782E-3</v>
      </c>
      <c r="AB44" s="402">
        <f>DB!J39*$X44</f>
        <v>1.0296542660294146E-2</v>
      </c>
      <c r="AC44" s="402">
        <f>DB!K39*$X44</f>
        <v>1.1583610492830914E-2</v>
      </c>
      <c r="AD44" s="407">
        <f>DB!L39*$X44</f>
        <v>63.406546103469594</v>
      </c>
      <c r="AE44" s="401">
        <f>DB!M39*$X44</f>
        <v>0.9794934061775783</v>
      </c>
      <c r="AF44" s="401">
        <f>DB!N39*$X44</f>
        <v>6.2888957060002137E-2</v>
      </c>
      <c r="AG44" s="401">
        <f>DB!O39*$X44</f>
        <v>0.22916132076808268</v>
      </c>
      <c r="AH44" s="401">
        <f>DB!P39*$X44</f>
        <v>4.4973059411355501E-2</v>
      </c>
      <c r="AI44" s="401">
        <f>DB!Q39*$X44</f>
        <v>3.6591306855732135E-2</v>
      </c>
      <c r="AJ44" s="401">
        <f>DB!R39*$X44</f>
        <v>1.7694810950760448E-2</v>
      </c>
      <c r="AK44" s="402">
        <f>DB!S39*1000*$X44</f>
        <v>5.8281720279244947E-3</v>
      </c>
      <c r="AL44" s="401">
        <f>DB!T39*$X44</f>
        <v>1.8836411657261121E-2</v>
      </c>
      <c r="AM44" s="400">
        <f>DB!U39*1000*$X44</f>
        <v>0</v>
      </c>
      <c r="AN44" s="400">
        <f>DB!V39*1000*$X44</f>
        <v>3.5449706149231455</v>
      </c>
      <c r="AO44" s="400">
        <f>DB!W39*1000*$X44</f>
        <v>2.8419849167095723</v>
      </c>
      <c r="AP44" s="401">
        <f>DB!X39*1000*$X44</f>
        <v>1.0574827597058873</v>
      </c>
      <c r="AQ44" s="400">
        <f>DB!Y39*1000*$X44</f>
        <v>1.3218534496323593</v>
      </c>
      <c r="AR44" s="400">
        <f>DB!Z39*1000*$X44</f>
        <v>0</v>
      </c>
      <c r="AS44" s="400">
        <f>DB!AA39*1000*$X44</f>
        <v>0</v>
      </c>
      <c r="AT44" s="400">
        <f>DB!AB39*1000*$X44</f>
        <v>1.1896681046691235</v>
      </c>
      <c r="AU44" s="400">
        <f>DB!AC39*1000*$X44</f>
        <v>0</v>
      </c>
      <c r="AV44" s="400">
        <f>DB!AD39*1000*$X44</f>
        <v>0</v>
      </c>
      <c r="AW44" s="401">
        <f>DB!AE39*1000*$X44</f>
        <v>0</v>
      </c>
      <c r="AX44" s="401">
        <f>DB!AF39*$X44</f>
        <v>0</v>
      </c>
    </row>
    <row r="45" spans="1:50" s="1" customFormat="1" ht="13.5" thickBot="1" x14ac:dyDescent="0.3">
      <c r="A45" s="24" t="str">
        <f>DB!B40</f>
        <v>EK03</v>
      </c>
      <c r="B45" s="24" t="str">
        <f>DB!B40</f>
        <v>EK03</v>
      </c>
      <c r="C45" s="206" t="s">
        <v>163</v>
      </c>
      <c r="D45" s="206"/>
      <c r="E45" s="207" t="s">
        <v>12</v>
      </c>
      <c r="F45" s="208"/>
      <c r="G45" s="209"/>
      <c r="H45" s="226">
        <f>DB!AI40</f>
        <v>0</v>
      </c>
      <c r="I45" s="227">
        <f>DB!AJ40</f>
        <v>0</v>
      </c>
      <c r="J45" s="227">
        <f>DB!AK40</f>
        <v>0</v>
      </c>
      <c r="K45" s="227">
        <f>DB!AL40</f>
        <v>0</v>
      </c>
      <c r="L45" s="227">
        <f>DB!AM40</f>
        <v>0</v>
      </c>
      <c r="M45" s="227">
        <f>DB!AN40</f>
        <v>0</v>
      </c>
      <c r="N45" s="227">
        <f>DB!AO40</f>
        <v>0</v>
      </c>
      <c r="O45" s="227">
        <f>DB!AP40</f>
        <v>0</v>
      </c>
      <c r="P45" s="227">
        <f>DB!AQ40</f>
        <v>1</v>
      </c>
      <c r="Q45" s="227">
        <f>DB!AR40</f>
        <v>0</v>
      </c>
      <c r="R45" s="227">
        <f t="shared" si="25"/>
        <v>1</v>
      </c>
      <c r="S45" s="227">
        <f>DB!AS40</f>
        <v>0</v>
      </c>
      <c r="T45" s="228">
        <f>DB!C40</f>
        <v>1</v>
      </c>
      <c r="U45" s="336">
        <f>DB!E40</f>
        <v>120</v>
      </c>
      <c r="V45" s="353">
        <f>DB!F40*1000</f>
        <v>0.46202399999999999</v>
      </c>
      <c r="W45" s="204">
        <f t="shared" si="23"/>
        <v>120</v>
      </c>
      <c r="X45" s="458">
        <v>0.52288202247191007</v>
      </c>
      <c r="Y45" s="411">
        <f t="shared" si="24"/>
        <v>0.24158404355056176</v>
      </c>
      <c r="Z45" s="412">
        <f>DB!H40*$X45</f>
        <v>4.2811235507091653E-3</v>
      </c>
      <c r="AA45" s="413">
        <f>DB!I40*$X45</f>
        <v>3.316694618956003E-3</v>
      </c>
      <c r="AB45" s="413">
        <f>DB!J40*$X45</f>
        <v>3.7871477563965702E-3</v>
      </c>
      <c r="AC45" s="413">
        <f>DB!K40*$X45</f>
        <v>4.2811235507091653E-3</v>
      </c>
      <c r="AD45" s="414">
        <f>DB!L40*$X45</f>
        <v>23.176562877695162</v>
      </c>
      <c r="AE45" s="415">
        <f>DB!M40*$X45</f>
        <v>0.35802755254193258</v>
      </c>
      <c r="AF45" s="415">
        <f>DB!N40*$X45</f>
        <v>2.2721267149821572E-2</v>
      </c>
      <c r="AG45" s="415">
        <f>DB!O40*$X45</f>
        <v>8.3763776554712718E-2</v>
      </c>
      <c r="AH45" s="415">
        <f>DB!P40*$X45</f>
        <v>1.6438696054326869E-2</v>
      </c>
      <c r="AI45" s="415">
        <f>DB!Q40*$X45</f>
        <v>1.3374971138390179E-2</v>
      </c>
      <c r="AJ45" s="415">
        <f>DB!R40*$X45</f>
        <v>6.4678637114218345E-3</v>
      </c>
      <c r="AK45" s="413">
        <f>DB!S40*1000*$X45</f>
        <v>2.1303320204004049E-3</v>
      </c>
      <c r="AL45" s="415">
        <f>DB!T40*$X45</f>
        <v>6.8851452411910112E-3</v>
      </c>
      <c r="AM45" s="416">
        <f>DB!U40*1000*$X45</f>
        <v>0</v>
      </c>
      <c r="AN45" s="416">
        <f>DB!V40*1000*$X45</f>
        <v>1.2957689608621055</v>
      </c>
      <c r="AO45" s="416">
        <f>DB!W40*1000*$X45</f>
        <v>1.0388113872674156</v>
      </c>
      <c r="AP45" s="415">
        <f>DB!X40*1000*$X45</f>
        <v>0.38653446968089888</v>
      </c>
      <c r="AQ45" s="416">
        <f>DB!Y40*1000*$X45</f>
        <v>0.48316808710112352</v>
      </c>
      <c r="AR45" s="416">
        <f>DB!Z40*1000*$X45</f>
        <v>0</v>
      </c>
      <c r="AS45" s="416">
        <f>DB!AA40*1000*$X45</f>
        <v>0</v>
      </c>
      <c r="AT45" s="416">
        <f>DB!AB40*1000*$X45</f>
        <v>0.43485127839101123</v>
      </c>
      <c r="AU45" s="416">
        <f>DB!AC40*1000*$X45</f>
        <v>0</v>
      </c>
      <c r="AV45" s="416">
        <f>DB!AD40*1000*$X45</f>
        <v>0</v>
      </c>
      <c r="AW45" s="415">
        <f>DB!AE40*1000*$X45</f>
        <v>0</v>
      </c>
      <c r="AX45" s="415">
        <f>DB!AF40*$X45</f>
        <v>0</v>
      </c>
    </row>
    <row r="46" spans="1:50" s="1" customFormat="1" ht="15" customHeight="1" x14ac:dyDescent="0.25">
      <c r="B46" s="24"/>
      <c r="C46" s="44" t="s">
        <v>101</v>
      </c>
      <c r="D46" s="44"/>
      <c r="E46" s="96"/>
      <c r="F46" s="157"/>
      <c r="G46" s="129"/>
      <c r="H46" s="229"/>
      <c r="I46" s="230"/>
      <c r="J46" s="230"/>
      <c r="K46" s="230"/>
      <c r="L46" s="230"/>
      <c r="M46" s="230"/>
      <c r="N46" s="230"/>
      <c r="O46" s="230"/>
      <c r="P46" s="230"/>
      <c r="Q46" s="230"/>
      <c r="R46" s="230"/>
      <c r="S46" s="230"/>
      <c r="T46" s="231">
        <f>SUM(T43:T45)</f>
        <v>15</v>
      </c>
      <c r="U46" s="337">
        <f>SUM(U43:U45)</f>
        <v>457.1</v>
      </c>
      <c r="V46" s="354">
        <f t="shared" ref="V46:AX46" si="26">SUM(V43:V45)</f>
        <v>1.7503246565517241</v>
      </c>
      <c r="W46" s="233">
        <f t="shared" si="26"/>
        <v>151.46923076923076</v>
      </c>
      <c r="X46" s="395"/>
      <c r="Y46" s="445">
        <f t="shared" ref="Y46" si="27">SUM(Y43:Y45)</f>
        <v>0.91521329640021676</v>
      </c>
      <c r="Z46" s="452">
        <f t="shared" si="26"/>
        <v>1.6087362561179409E-2</v>
      </c>
      <c r="AA46" s="453">
        <f t="shared" si="26"/>
        <v>1.2499324960432863E-2</v>
      </c>
      <c r="AB46" s="453">
        <f t="shared" si="26"/>
        <v>1.4281582432370122E-2</v>
      </c>
      <c r="AC46" s="453">
        <f t="shared" si="26"/>
        <v>1.6087362561179409E-2</v>
      </c>
      <c r="AD46" s="454">
        <f t="shared" si="26"/>
        <v>87.801736401033708</v>
      </c>
      <c r="AE46" s="455">
        <f t="shared" si="26"/>
        <v>1.3563461052651213</v>
      </c>
      <c r="AF46" s="455">
        <f t="shared" si="26"/>
        <v>8.6277527359472833E-2</v>
      </c>
      <c r="AG46" s="455">
        <f t="shared" si="26"/>
        <v>0.31732941022458405</v>
      </c>
      <c r="AH46" s="455">
        <f t="shared" si="26"/>
        <v>6.2276104759596579E-2</v>
      </c>
      <c r="AI46" s="455">
        <f t="shared" si="26"/>
        <v>5.0669536137066547E-2</v>
      </c>
      <c r="AJ46" s="455">
        <f t="shared" si="26"/>
        <v>2.4502755980896691E-2</v>
      </c>
      <c r="AK46" s="453">
        <f t="shared" ref="AK46" si="28">SUM(AK43:AK45)</f>
        <v>8.0705172500746374E-3</v>
      </c>
      <c r="AL46" s="455">
        <f t="shared" si="26"/>
        <v>2.6083578947406181E-2</v>
      </c>
      <c r="AM46" s="456">
        <f t="shared" si="26"/>
        <v>0</v>
      </c>
      <c r="AN46" s="456">
        <f t="shared" si="26"/>
        <v>4.9088713170557092</v>
      </c>
      <c r="AO46" s="456">
        <f t="shared" ref="AO46" si="29">SUM(AO43:AO45)</f>
        <v>3.9354171745209321</v>
      </c>
      <c r="AP46" s="455">
        <f t="shared" si="26"/>
        <v>1.464341274240347</v>
      </c>
      <c r="AQ46" s="456">
        <f t="shared" ref="AQ46:AR46" si="30">SUM(AQ43:AQ45)</f>
        <v>1.8304265928004335</v>
      </c>
      <c r="AR46" s="456">
        <f t="shared" si="30"/>
        <v>0</v>
      </c>
      <c r="AS46" s="456">
        <f t="shared" si="26"/>
        <v>0</v>
      </c>
      <c r="AT46" s="456">
        <f t="shared" si="26"/>
        <v>1.6473839335203904</v>
      </c>
      <c r="AU46" s="456">
        <f t="shared" si="26"/>
        <v>0</v>
      </c>
      <c r="AV46" s="456">
        <f t="shared" si="26"/>
        <v>0</v>
      </c>
      <c r="AW46" s="455">
        <f t="shared" ref="AW46" si="31">SUM(AW43:AW45)</f>
        <v>0</v>
      </c>
      <c r="AX46" s="455">
        <f t="shared" si="26"/>
        <v>0</v>
      </c>
    </row>
    <row r="47" spans="1:50" s="1" customFormat="1" x14ac:dyDescent="0.25">
      <c r="B47" s="24"/>
      <c r="C47" s="219" t="s">
        <v>52</v>
      </c>
      <c r="D47" s="44"/>
      <c r="E47" s="96"/>
      <c r="F47" s="157"/>
      <c r="G47" s="129"/>
      <c r="H47" s="246"/>
      <c r="I47" s="247"/>
      <c r="J47" s="247"/>
      <c r="K47" s="247"/>
      <c r="L47" s="247"/>
      <c r="M47" s="247"/>
      <c r="N47" s="247"/>
      <c r="O47" s="247"/>
      <c r="P47" s="247"/>
      <c r="Q47" s="247"/>
      <c r="R47" s="247"/>
      <c r="S47" s="247"/>
      <c r="T47" s="258"/>
      <c r="U47" s="344"/>
      <c r="V47" s="361"/>
      <c r="W47" s="236"/>
      <c r="X47" s="391"/>
      <c r="Y47" s="361"/>
      <c r="Z47" s="285"/>
      <c r="AA47" s="293"/>
      <c r="AB47" s="293"/>
      <c r="AC47" s="293"/>
      <c r="AD47" s="247"/>
      <c r="AE47" s="318"/>
      <c r="AF47" s="318"/>
      <c r="AG47" s="318"/>
      <c r="AH47" s="318"/>
      <c r="AI47" s="318"/>
      <c r="AJ47" s="318"/>
      <c r="AK47" s="299"/>
      <c r="AL47" s="318"/>
      <c r="AM47" s="361"/>
      <c r="AN47" s="361"/>
      <c r="AO47" s="361"/>
      <c r="AP47" s="322"/>
      <c r="AQ47" s="361"/>
      <c r="AR47" s="361"/>
      <c r="AS47" s="361"/>
      <c r="AT47" s="361"/>
      <c r="AU47" s="361"/>
      <c r="AV47" s="361"/>
      <c r="AW47" s="322"/>
      <c r="AX47" s="318"/>
    </row>
    <row r="48" spans="1:50" ht="44.25" customHeight="1" x14ac:dyDescent="0.25">
      <c r="A48" s="24" t="str">
        <f>DB!B41</f>
        <v>EK04</v>
      </c>
      <c r="B48" s="7" t="str">
        <f>DB!B41</f>
        <v>EK04</v>
      </c>
      <c r="C48" s="67" t="s">
        <v>7</v>
      </c>
      <c r="D48" s="70" t="s">
        <v>118</v>
      </c>
      <c r="E48" s="122" t="s">
        <v>117</v>
      </c>
      <c r="F48" s="155" t="s">
        <v>71</v>
      </c>
      <c r="G48" s="130"/>
      <c r="H48" s="223">
        <f>DB!AI41</f>
        <v>1</v>
      </c>
      <c r="I48" s="224">
        <f>DB!AJ41</f>
        <v>3</v>
      </c>
      <c r="J48" s="224">
        <f>DB!AK41</f>
        <v>1</v>
      </c>
      <c r="K48" s="224">
        <f>DB!AL41</f>
        <v>0</v>
      </c>
      <c r="L48" s="224">
        <f>DB!AM41</f>
        <v>0</v>
      </c>
      <c r="M48" s="224">
        <f>DB!AN41</f>
        <v>1</v>
      </c>
      <c r="N48" s="224">
        <f>DB!AO41</f>
        <v>0</v>
      </c>
      <c r="O48" s="224">
        <f>DB!AP41</f>
        <v>0</v>
      </c>
      <c r="P48" s="224">
        <f>DB!AQ41</f>
        <v>0</v>
      </c>
      <c r="Q48" s="224">
        <f>DB!AR41</f>
        <v>0</v>
      </c>
      <c r="R48" s="224">
        <f>SUM(H48:Q48)</f>
        <v>6</v>
      </c>
      <c r="S48" s="224">
        <f>DB!AS41</f>
        <v>0</v>
      </c>
      <c r="T48" s="225">
        <f>DB!C41</f>
        <v>6</v>
      </c>
      <c r="U48" s="335">
        <f>DB!E41</f>
        <v>28</v>
      </c>
      <c r="V48" s="352">
        <f>DB!F41*1000</f>
        <v>7.204835555555561E-2</v>
      </c>
      <c r="W48" s="177">
        <f t="shared" si="23"/>
        <v>4.666666666666667</v>
      </c>
      <c r="X48" s="457">
        <v>0.52288202247191007</v>
      </c>
      <c r="Y48" s="400">
        <f t="shared" ref="Y48:Y49" si="32">V48*X48</f>
        <v>3.7672789868664194E-2</v>
      </c>
      <c r="Z48" s="398">
        <f>DB!H41*$X48</f>
        <v>6.6026521190869442E-4</v>
      </c>
      <c r="AA48" s="402">
        <f>DB!I41*$X48</f>
        <v>5.1353960926231695E-4</v>
      </c>
      <c r="AB48" s="402">
        <f>DB!J41*$X48</f>
        <v>5.8690241058550671E-4</v>
      </c>
      <c r="AC48" s="402">
        <f>DB!K41*$X48</f>
        <v>6.6026521190869442E-4</v>
      </c>
      <c r="AD48" s="407">
        <f>DB!L41*$X48</f>
        <v>3.6141699192420087</v>
      </c>
      <c r="AE48" s="401">
        <f>DB!M41*$X48</f>
        <v>5.5831074585360123E-2</v>
      </c>
      <c r="AF48" s="401">
        <f>DB!N41*$X48</f>
        <v>1.8833069886682579E-3</v>
      </c>
      <c r="AG48" s="401">
        <f>DB!O41*$X48</f>
        <v>1.3062183687189545E-2</v>
      </c>
      <c r="AH48" s="401">
        <f>DB!P41*$X48</f>
        <v>2.5634621106086467E-3</v>
      </c>
      <c r="AI48" s="401">
        <f>DB!Q41*$X48</f>
        <v>2.0857026390924079E-3</v>
      </c>
      <c r="AJ48" s="401">
        <f>DB!R41*$X48</f>
        <v>1.0086033287565069E-3</v>
      </c>
      <c r="AK48" s="402">
        <f>DB!S41*1000*$X48</f>
        <v>3.3220551066003858E-4</v>
      </c>
      <c r="AL48" s="401">
        <f>DB!T41*$X48</f>
        <v>1.0736745112569269E-3</v>
      </c>
      <c r="AM48" s="400">
        <f>DB!U41*1000*$X48</f>
        <v>0</v>
      </c>
      <c r="AN48" s="400">
        <f>DB!V41*1000*$X48</f>
        <v>0.20206314565919881</v>
      </c>
      <c r="AO48" s="400">
        <f>DB!W41*1000*$X48</f>
        <v>0.16199299643525597</v>
      </c>
      <c r="AP48" s="401">
        <f>DB!X41*1000*$X48</f>
        <v>6.0276463789862719E-2</v>
      </c>
      <c r="AQ48" s="400">
        <f>DB!Y41*1000*$X48</f>
        <v>7.5345579737328278E-2</v>
      </c>
      <c r="AR48" s="400">
        <f>DB!Z41*1000*$X48</f>
        <v>0</v>
      </c>
      <c r="AS48" s="400">
        <f>DB!AA41*1000*$X48</f>
        <v>0</v>
      </c>
      <c r="AT48" s="400">
        <f>DB!AB41*1000*$X48</f>
        <v>6.7811021763595505E-2</v>
      </c>
      <c r="AU48" s="400">
        <f>DB!AC41*1000*$X48</f>
        <v>0</v>
      </c>
      <c r="AV48" s="400">
        <f>DB!AD41*1000*$X48</f>
        <v>0</v>
      </c>
      <c r="AW48" s="401">
        <f>DB!AE41*1000*$X48</f>
        <v>0</v>
      </c>
      <c r="AX48" s="401">
        <f>DB!AF41*$X48</f>
        <v>0</v>
      </c>
    </row>
    <row r="49" spans="1:50" ht="13.5" thickBot="1" x14ac:dyDescent="0.3">
      <c r="A49" s="24" t="str">
        <f>DB!B42</f>
        <v>EK05</v>
      </c>
      <c r="B49" s="7" t="str">
        <f>DB!B42</f>
        <v>EK05</v>
      </c>
      <c r="C49" s="210" t="s">
        <v>70</v>
      </c>
      <c r="D49" s="41" t="s">
        <v>70</v>
      </c>
      <c r="E49" s="98"/>
      <c r="F49" s="156" t="s">
        <v>71</v>
      </c>
      <c r="G49" s="131"/>
      <c r="H49" s="226">
        <f>DB!AI42</f>
        <v>2</v>
      </c>
      <c r="I49" s="227">
        <f>DB!AJ42</f>
        <v>7</v>
      </c>
      <c r="J49" s="227">
        <f>DB!AK42</f>
        <v>3</v>
      </c>
      <c r="K49" s="227">
        <f>DB!AL42</f>
        <v>13</v>
      </c>
      <c r="L49" s="227">
        <f>DB!AM42</f>
        <v>0</v>
      </c>
      <c r="M49" s="227">
        <f>DB!AN42</f>
        <v>6</v>
      </c>
      <c r="N49" s="227">
        <f>DB!AO42</f>
        <v>1</v>
      </c>
      <c r="O49" s="227">
        <f>DB!AP42</f>
        <v>5</v>
      </c>
      <c r="P49" s="227">
        <f>DB!AQ42</f>
        <v>4</v>
      </c>
      <c r="Q49" s="227">
        <f>DB!AR42</f>
        <v>1</v>
      </c>
      <c r="R49" s="227">
        <f>SUM(H49:Q49)</f>
        <v>42</v>
      </c>
      <c r="S49" s="227">
        <f>DB!AS42</f>
        <v>2</v>
      </c>
      <c r="T49" s="228">
        <f>DB!C42</f>
        <v>44</v>
      </c>
      <c r="U49" s="336">
        <f>DB!E42</f>
        <v>257</v>
      </c>
      <c r="V49" s="353">
        <f>DB!F42*1000</f>
        <v>0.66130097777777797</v>
      </c>
      <c r="W49" s="204">
        <f t="shared" si="23"/>
        <v>5.8409090909090908</v>
      </c>
      <c r="X49" s="458">
        <v>0.52288202247191007</v>
      </c>
      <c r="Y49" s="411">
        <f t="shared" si="32"/>
        <v>0.34578239272309619</v>
      </c>
      <c r="Z49" s="399">
        <f>DB!H42*$X49</f>
        <v>6.0602914093048146E-3</v>
      </c>
      <c r="AA49" s="408">
        <f>DB!I42*$X49</f>
        <v>4.7135599850148379E-3</v>
      </c>
      <c r="AB49" s="408">
        <f>DB!J42*$X49</f>
        <v>5.3869256971598237E-3</v>
      </c>
      <c r="AC49" s="408">
        <f>DB!K42*$X49</f>
        <v>6.0602914093048146E-3</v>
      </c>
      <c r="AD49" s="409">
        <f>DB!L42*$X49</f>
        <v>33.172916758757012</v>
      </c>
      <c r="AE49" s="410">
        <f>DB!M42*$X49</f>
        <v>0.51244950601562855</v>
      </c>
      <c r="AF49" s="410">
        <f>DB!N42*$X49</f>
        <v>1.7286067717419376E-2</v>
      </c>
      <c r="AG49" s="410">
        <f>DB!O42*$X49</f>
        <v>0.11989218598599004</v>
      </c>
      <c r="AH49" s="410">
        <f>DB!P42*$X49</f>
        <v>2.3528920086657936E-2</v>
      </c>
      <c r="AI49" s="410">
        <f>DB!Q42*$X49</f>
        <v>1.9143770651669563E-2</v>
      </c>
      <c r="AJ49" s="410">
        <f>DB!R42*$X49</f>
        <v>9.2575376960865163E-3</v>
      </c>
      <c r="AK49" s="408">
        <f>DB!S42*1000*$X49</f>
        <v>3.0491720085582068E-3</v>
      </c>
      <c r="AL49" s="410">
        <f>DB!T42*$X49</f>
        <v>9.8547981926082572E-3</v>
      </c>
      <c r="AM49" s="411">
        <f>DB!U42*1000*$X49</f>
        <v>0</v>
      </c>
      <c r="AN49" s="411">
        <f>DB!V42*1000*$X49</f>
        <v>1.8546510155147873</v>
      </c>
      <c r="AO49" s="411">
        <f>DB!W42*1000*$X49</f>
        <v>1.4868642887093162</v>
      </c>
      <c r="AP49" s="410">
        <f>DB!X42*1000*$X49</f>
        <v>0.55325182835695141</v>
      </c>
      <c r="AQ49" s="411">
        <f>DB!Y42*1000*$X49</f>
        <v>0.6915647854461946</v>
      </c>
      <c r="AR49" s="411">
        <f>DB!Z42*1000*$X49</f>
        <v>0</v>
      </c>
      <c r="AS49" s="411">
        <f>DB!AA42*1000*$X49</f>
        <v>0</v>
      </c>
      <c r="AT49" s="411">
        <f>DB!AB42*1000*$X49</f>
        <v>0.62240830690157289</v>
      </c>
      <c r="AU49" s="411">
        <f>DB!AC42*1000*$X49</f>
        <v>0</v>
      </c>
      <c r="AV49" s="411">
        <f>DB!AD42*1000*$X49</f>
        <v>0</v>
      </c>
      <c r="AW49" s="410">
        <f>DB!AE42*1000*$X49</f>
        <v>0</v>
      </c>
      <c r="AX49" s="410">
        <f>DB!AF42*$X49</f>
        <v>0</v>
      </c>
    </row>
    <row r="50" spans="1:50" s="1" customFormat="1" ht="15" customHeight="1" x14ac:dyDescent="0.25">
      <c r="C50" s="44" t="s">
        <v>103</v>
      </c>
      <c r="D50" s="44"/>
      <c r="E50" s="96"/>
      <c r="F50" s="157"/>
      <c r="G50" s="129"/>
      <c r="H50" s="229">
        <f t="shared" ref="H50:S50" si="33">SUM(H48:H49)</f>
        <v>3</v>
      </c>
      <c r="I50" s="230">
        <f t="shared" si="33"/>
        <v>10</v>
      </c>
      <c r="J50" s="230">
        <f t="shared" si="33"/>
        <v>4</v>
      </c>
      <c r="K50" s="230">
        <f t="shared" si="33"/>
        <v>13</v>
      </c>
      <c r="L50" s="230">
        <f t="shared" si="33"/>
        <v>0</v>
      </c>
      <c r="M50" s="230">
        <f t="shared" si="33"/>
        <v>7</v>
      </c>
      <c r="N50" s="230">
        <f t="shared" si="33"/>
        <v>1</v>
      </c>
      <c r="O50" s="230">
        <f t="shared" si="33"/>
        <v>5</v>
      </c>
      <c r="P50" s="230">
        <f t="shared" si="33"/>
        <v>4</v>
      </c>
      <c r="Q50" s="230">
        <f t="shared" si="33"/>
        <v>1</v>
      </c>
      <c r="R50" s="230">
        <f t="shared" si="33"/>
        <v>48</v>
      </c>
      <c r="S50" s="230">
        <f t="shared" si="33"/>
        <v>2</v>
      </c>
      <c r="T50" s="231">
        <f>SUM(T48:T49)</f>
        <v>50</v>
      </c>
      <c r="U50" s="337">
        <f>SUM(U48:U49)</f>
        <v>285</v>
      </c>
      <c r="V50" s="354">
        <f t="shared" ref="V50:AX50" si="34">SUM(V48:V49)</f>
        <v>0.73334933333333363</v>
      </c>
      <c r="W50" s="232"/>
      <c r="X50" s="395"/>
      <c r="Y50" s="445">
        <f t="shared" ref="Y50" si="35">SUM(Y48:Y49)</f>
        <v>0.38345518259176037</v>
      </c>
      <c r="Z50" s="447">
        <f t="shared" si="34"/>
        <v>6.7205566212135094E-3</v>
      </c>
      <c r="AA50" s="448">
        <f t="shared" si="34"/>
        <v>5.2270995942771551E-3</v>
      </c>
      <c r="AB50" s="448">
        <f t="shared" si="34"/>
        <v>5.9738281077453305E-3</v>
      </c>
      <c r="AC50" s="448">
        <f t="shared" si="34"/>
        <v>6.7205566212135094E-3</v>
      </c>
      <c r="AD50" s="444">
        <f t="shared" si="34"/>
        <v>36.787086677999021</v>
      </c>
      <c r="AE50" s="449">
        <f t="shared" si="34"/>
        <v>0.56828058060098863</v>
      </c>
      <c r="AF50" s="449">
        <f t="shared" si="34"/>
        <v>1.9169374706087636E-2</v>
      </c>
      <c r="AG50" s="449">
        <f t="shared" si="34"/>
        <v>0.13295436967317958</v>
      </c>
      <c r="AH50" s="449">
        <f t="shared" si="34"/>
        <v>2.6092382197266582E-2</v>
      </c>
      <c r="AI50" s="449">
        <f t="shared" si="34"/>
        <v>2.1229473290761972E-2</v>
      </c>
      <c r="AJ50" s="449">
        <f t="shared" si="34"/>
        <v>1.0266141024843023E-2</v>
      </c>
      <c r="AK50" s="448">
        <f t="shared" ref="AK50" si="36">SUM(AK48:AK49)</f>
        <v>3.3813775192182453E-3</v>
      </c>
      <c r="AL50" s="449">
        <f t="shared" si="34"/>
        <v>1.0928472703865185E-2</v>
      </c>
      <c r="AM50" s="445">
        <f t="shared" si="34"/>
        <v>0</v>
      </c>
      <c r="AN50" s="445">
        <f t="shared" si="34"/>
        <v>2.0567141611739861</v>
      </c>
      <c r="AO50" s="445">
        <f t="shared" ref="AO50" si="37">SUM(AO48:AO49)</f>
        <v>1.6488572851445722</v>
      </c>
      <c r="AP50" s="449">
        <f t="shared" si="34"/>
        <v>0.61352829214681415</v>
      </c>
      <c r="AQ50" s="445">
        <f t="shared" ref="AQ50:AR50" si="38">SUM(AQ48:AQ49)</f>
        <v>0.76691036518352285</v>
      </c>
      <c r="AR50" s="445">
        <f t="shared" si="38"/>
        <v>0</v>
      </c>
      <c r="AS50" s="445">
        <f t="shared" si="34"/>
        <v>0</v>
      </c>
      <c r="AT50" s="445">
        <f t="shared" si="34"/>
        <v>0.69021932866516844</v>
      </c>
      <c r="AU50" s="445">
        <f t="shared" si="34"/>
        <v>0</v>
      </c>
      <c r="AV50" s="445">
        <f t="shared" si="34"/>
        <v>0</v>
      </c>
      <c r="AW50" s="449">
        <f t="shared" ref="AW50" si="39">SUM(AW48:AW49)</f>
        <v>0</v>
      </c>
      <c r="AX50" s="449">
        <f t="shared" si="34"/>
        <v>0</v>
      </c>
    </row>
    <row r="51" spans="1:50" s="18" customFormat="1" ht="13.5" thickBot="1" x14ac:dyDescent="0.3">
      <c r="A51" s="24"/>
      <c r="C51" s="163"/>
      <c r="D51" s="164"/>
      <c r="E51" s="96"/>
      <c r="F51" s="157"/>
      <c r="G51" s="137"/>
      <c r="H51" s="419"/>
      <c r="I51" s="420"/>
      <c r="J51" s="420"/>
      <c r="K51" s="420"/>
      <c r="L51" s="420"/>
      <c r="M51" s="420"/>
      <c r="N51" s="420"/>
      <c r="O51" s="420"/>
      <c r="P51" s="420"/>
      <c r="Q51" s="420"/>
      <c r="R51" s="420"/>
      <c r="S51" s="420"/>
      <c r="T51" s="421"/>
      <c r="U51" s="422"/>
      <c r="V51" s="423"/>
      <c r="W51" s="424"/>
      <c r="X51" s="425"/>
      <c r="Y51" s="423"/>
      <c r="Z51" s="426"/>
      <c r="AA51" s="427"/>
      <c r="AB51" s="427"/>
      <c r="AC51" s="427"/>
      <c r="AD51" s="428"/>
      <c r="AE51" s="429"/>
      <c r="AF51" s="429"/>
      <c r="AG51" s="429"/>
      <c r="AH51" s="429"/>
      <c r="AI51" s="429"/>
      <c r="AJ51" s="429"/>
      <c r="AK51" s="430"/>
      <c r="AL51" s="429"/>
      <c r="AM51" s="423"/>
      <c r="AN51" s="423"/>
      <c r="AO51" s="423"/>
      <c r="AP51" s="431"/>
      <c r="AQ51" s="423"/>
      <c r="AR51" s="423"/>
      <c r="AS51" s="423"/>
      <c r="AT51" s="423"/>
      <c r="AU51" s="423"/>
      <c r="AV51" s="423"/>
      <c r="AW51" s="431"/>
      <c r="AX51" s="432"/>
    </row>
    <row r="52" spans="1:50" s="1" customFormat="1" ht="15" customHeight="1" x14ac:dyDescent="0.25">
      <c r="A52" s="24"/>
      <c r="C52" s="72" t="s">
        <v>171</v>
      </c>
      <c r="D52" s="72"/>
      <c r="E52" s="97"/>
      <c r="F52" s="160"/>
      <c r="G52" s="133"/>
      <c r="H52" s="433">
        <f t="shared" ref="H52:S52" si="40">SUM(H46,H50)</f>
        <v>3</v>
      </c>
      <c r="I52" s="417">
        <f t="shared" si="40"/>
        <v>10</v>
      </c>
      <c r="J52" s="417">
        <f t="shared" si="40"/>
        <v>4</v>
      </c>
      <c r="K52" s="417">
        <f t="shared" si="40"/>
        <v>13</v>
      </c>
      <c r="L52" s="417">
        <f t="shared" si="40"/>
        <v>0</v>
      </c>
      <c r="M52" s="417">
        <f t="shared" si="40"/>
        <v>7</v>
      </c>
      <c r="N52" s="417">
        <f t="shared" si="40"/>
        <v>1</v>
      </c>
      <c r="O52" s="417">
        <f t="shared" si="40"/>
        <v>5</v>
      </c>
      <c r="P52" s="417">
        <f t="shared" si="40"/>
        <v>4</v>
      </c>
      <c r="Q52" s="417">
        <f t="shared" si="40"/>
        <v>1</v>
      </c>
      <c r="R52" s="417">
        <f t="shared" si="40"/>
        <v>48</v>
      </c>
      <c r="S52" s="417">
        <f t="shared" si="40"/>
        <v>2</v>
      </c>
      <c r="T52" s="434">
        <f>SUM(T46,T50)</f>
        <v>65</v>
      </c>
      <c r="U52" s="435">
        <f>SUM(U46,U50)</f>
        <v>742.1</v>
      </c>
      <c r="V52" s="418">
        <f t="shared" ref="V52:AX52" si="41">SUM(V46,V50)</f>
        <v>2.4836739898850579</v>
      </c>
      <c r="W52" s="436"/>
      <c r="X52" s="437"/>
      <c r="Y52" s="456">
        <f t="shared" ref="Y52" si="42">SUM(Y46,Y50)</f>
        <v>1.2986684789919771</v>
      </c>
      <c r="Z52" s="452">
        <f t="shared" si="41"/>
        <v>2.280791918239292E-2</v>
      </c>
      <c r="AA52" s="453">
        <f t="shared" si="41"/>
        <v>1.7726424554710019E-2</v>
      </c>
      <c r="AB52" s="453">
        <f t="shared" si="41"/>
        <v>2.0255410540115454E-2</v>
      </c>
      <c r="AC52" s="453">
        <f t="shared" si="41"/>
        <v>2.280791918239292E-2</v>
      </c>
      <c r="AD52" s="454">
        <f t="shared" si="41"/>
        <v>124.58882307903272</v>
      </c>
      <c r="AE52" s="455">
        <f t="shared" si="41"/>
        <v>1.9246266858661101</v>
      </c>
      <c r="AF52" s="455">
        <f t="shared" si="41"/>
        <v>0.10544690206556047</v>
      </c>
      <c r="AG52" s="455">
        <f t="shared" si="41"/>
        <v>0.45028377989776364</v>
      </c>
      <c r="AH52" s="455">
        <f t="shared" si="41"/>
        <v>8.8368486956863168E-2</v>
      </c>
      <c r="AI52" s="455">
        <f t="shared" si="41"/>
        <v>7.1899009427828522E-2</v>
      </c>
      <c r="AJ52" s="455">
        <f t="shared" si="41"/>
        <v>3.4768897005739714E-2</v>
      </c>
      <c r="AK52" s="453">
        <f t="shared" ref="AK52" si="43">SUM(AK46,AK50)</f>
        <v>1.1451894769292884E-2</v>
      </c>
      <c r="AL52" s="455">
        <f t="shared" si="41"/>
        <v>3.7012051651271367E-2</v>
      </c>
      <c r="AM52" s="456">
        <f t="shared" si="41"/>
        <v>0</v>
      </c>
      <c r="AN52" s="456">
        <f t="shared" si="41"/>
        <v>6.9655854782296949</v>
      </c>
      <c r="AO52" s="456">
        <f t="shared" ref="AO52" si="44">SUM(AO46,AO50)</f>
        <v>5.5842744596655045</v>
      </c>
      <c r="AP52" s="455">
        <f t="shared" si="41"/>
        <v>2.0778695663871609</v>
      </c>
      <c r="AQ52" s="456">
        <f t="shared" ref="AQ52:AR52" si="45">SUM(AQ46,AQ50)</f>
        <v>2.5973369579839565</v>
      </c>
      <c r="AR52" s="456">
        <f t="shared" si="45"/>
        <v>0</v>
      </c>
      <c r="AS52" s="456">
        <f t="shared" si="41"/>
        <v>0</v>
      </c>
      <c r="AT52" s="456">
        <f t="shared" si="41"/>
        <v>2.3376032621855587</v>
      </c>
      <c r="AU52" s="456">
        <f t="shared" si="41"/>
        <v>0</v>
      </c>
      <c r="AV52" s="456">
        <f t="shared" si="41"/>
        <v>0</v>
      </c>
      <c r="AW52" s="455">
        <f t="shared" ref="AW52" si="46">SUM(AW46,AW50)</f>
        <v>0</v>
      </c>
      <c r="AX52" s="455">
        <f t="shared" si="41"/>
        <v>0</v>
      </c>
    </row>
    <row r="53" spans="1:50" s="30" customFormat="1" x14ac:dyDescent="0.25">
      <c r="A53" s="24"/>
      <c r="C53" s="148"/>
      <c r="D53" s="111"/>
      <c r="E53" s="149"/>
      <c r="F53" s="150"/>
      <c r="G53" s="28"/>
      <c r="H53" s="246"/>
      <c r="I53" s="247"/>
      <c r="J53" s="247"/>
      <c r="K53" s="247"/>
      <c r="L53" s="247"/>
      <c r="M53" s="247"/>
      <c r="N53" s="247"/>
      <c r="O53" s="247"/>
      <c r="P53" s="247"/>
      <c r="Q53" s="247"/>
      <c r="R53" s="247"/>
      <c r="S53" s="247"/>
      <c r="T53" s="257"/>
      <c r="U53" s="343"/>
      <c r="V53" s="360"/>
      <c r="W53" s="237"/>
      <c r="X53" s="380"/>
      <c r="Y53" s="360"/>
      <c r="Z53" s="285"/>
      <c r="AA53" s="286"/>
      <c r="AB53" s="286"/>
      <c r="AC53" s="286"/>
      <c r="AD53" s="308"/>
      <c r="AE53" s="314"/>
      <c r="AF53" s="314"/>
      <c r="AG53" s="314"/>
      <c r="AH53" s="314"/>
      <c r="AI53" s="314"/>
      <c r="AJ53" s="314"/>
      <c r="AK53" s="292"/>
      <c r="AL53" s="314"/>
      <c r="AM53" s="360"/>
      <c r="AN53" s="360"/>
      <c r="AO53" s="360"/>
      <c r="AP53" s="317"/>
      <c r="AQ53" s="360"/>
      <c r="AR53" s="360"/>
      <c r="AS53" s="360"/>
      <c r="AT53" s="360"/>
      <c r="AU53" s="360"/>
      <c r="AV53" s="360"/>
      <c r="AW53" s="317"/>
      <c r="AX53" s="314"/>
    </row>
    <row r="54" spans="1:50" s="26" customFormat="1" x14ac:dyDescent="0.25">
      <c r="C54" s="85" t="s">
        <v>69</v>
      </c>
      <c r="D54" s="76"/>
      <c r="E54" s="47"/>
      <c r="F54" s="195"/>
      <c r="G54" s="134"/>
      <c r="H54" s="249"/>
      <c r="I54" s="250"/>
      <c r="J54" s="250"/>
      <c r="K54" s="250"/>
      <c r="L54" s="250"/>
      <c r="M54" s="250"/>
      <c r="N54" s="250"/>
      <c r="O54" s="250"/>
      <c r="P54" s="250"/>
      <c r="Q54" s="250"/>
      <c r="R54" s="250"/>
      <c r="S54" s="250"/>
      <c r="T54" s="251"/>
      <c r="U54" s="341"/>
      <c r="V54" s="358"/>
      <c r="W54" s="201"/>
      <c r="X54" s="377"/>
      <c r="Y54" s="358"/>
      <c r="Z54" s="287"/>
      <c r="AA54" s="288"/>
      <c r="AB54" s="288"/>
      <c r="AC54" s="288"/>
      <c r="AD54" s="250"/>
      <c r="AE54" s="315"/>
      <c r="AF54" s="315"/>
      <c r="AG54" s="315"/>
      <c r="AH54" s="315"/>
      <c r="AI54" s="315"/>
      <c r="AJ54" s="315"/>
      <c r="AK54" s="288"/>
      <c r="AL54" s="315"/>
      <c r="AM54" s="358"/>
      <c r="AN54" s="358"/>
      <c r="AO54" s="358"/>
      <c r="AP54" s="315"/>
      <c r="AQ54" s="358"/>
      <c r="AR54" s="358"/>
      <c r="AS54" s="358"/>
      <c r="AT54" s="358"/>
      <c r="AU54" s="358"/>
      <c r="AV54" s="358"/>
      <c r="AW54" s="315"/>
      <c r="AX54" s="315"/>
    </row>
    <row r="55" spans="1:50" s="26" customFormat="1" x14ac:dyDescent="0.25">
      <c r="C55" s="84"/>
      <c r="D55" s="78"/>
      <c r="E55" s="49"/>
      <c r="F55" s="196"/>
      <c r="G55" s="135"/>
      <c r="H55" s="252"/>
      <c r="I55" s="253"/>
      <c r="J55" s="253"/>
      <c r="K55" s="253"/>
      <c r="L55" s="253"/>
      <c r="M55" s="253"/>
      <c r="N55" s="253"/>
      <c r="O55" s="253"/>
      <c r="P55" s="253"/>
      <c r="Q55" s="253"/>
      <c r="R55" s="253"/>
      <c r="S55" s="253"/>
      <c r="T55" s="254"/>
      <c r="U55" s="342"/>
      <c r="V55" s="359"/>
      <c r="W55" s="202"/>
      <c r="X55" s="378"/>
      <c r="Y55" s="359"/>
      <c r="Z55" s="289"/>
      <c r="AA55" s="290"/>
      <c r="AB55" s="290"/>
      <c r="AC55" s="290"/>
      <c r="AD55" s="253"/>
      <c r="AE55" s="316"/>
      <c r="AF55" s="316"/>
      <c r="AG55" s="316"/>
      <c r="AH55" s="316"/>
      <c r="AI55" s="316"/>
      <c r="AJ55" s="316"/>
      <c r="AK55" s="290"/>
      <c r="AL55" s="316"/>
      <c r="AM55" s="359"/>
      <c r="AN55" s="359"/>
      <c r="AO55" s="359"/>
      <c r="AP55" s="316"/>
      <c r="AQ55" s="359"/>
      <c r="AR55" s="359"/>
      <c r="AS55" s="359"/>
      <c r="AT55" s="359"/>
      <c r="AU55" s="359"/>
      <c r="AV55" s="359"/>
      <c r="AW55" s="316"/>
      <c r="AX55" s="316"/>
    </row>
    <row r="56" spans="1:50" s="17" customFormat="1" ht="14.25" customHeight="1" x14ac:dyDescent="0.25">
      <c r="A56" s="24"/>
      <c r="C56" s="220" t="s">
        <v>67</v>
      </c>
      <c r="D56" s="68"/>
      <c r="E56" s="105"/>
      <c r="F56" s="151"/>
      <c r="G56" s="138"/>
      <c r="H56" s="260"/>
      <c r="I56" s="261"/>
      <c r="J56" s="261"/>
      <c r="K56" s="261"/>
      <c r="L56" s="261"/>
      <c r="M56" s="261"/>
      <c r="N56" s="261"/>
      <c r="O56" s="261"/>
      <c r="P56" s="261"/>
      <c r="Q56" s="261"/>
      <c r="R56" s="261"/>
      <c r="S56" s="261"/>
      <c r="T56" s="262"/>
      <c r="U56" s="345"/>
      <c r="V56" s="362"/>
      <c r="W56" s="238"/>
      <c r="X56" s="381"/>
      <c r="Y56" s="362"/>
      <c r="Z56" s="294"/>
      <c r="AA56" s="295"/>
      <c r="AB56" s="295"/>
      <c r="AC56" s="295"/>
      <c r="AD56" s="261"/>
      <c r="AE56" s="319"/>
      <c r="AF56" s="319"/>
      <c r="AG56" s="319"/>
      <c r="AH56" s="319"/>
      <c r="AI56" s="319"/>
      <c r="AJ56" s="319"/>
      <c r="AK56" s="295"/>
      <c r="AL56" s="319"/>
      <c r="AM56" s="362"/>
      <c r="AN56" s="362"/>
      <c r="AO56" s="362"/>
      <c r="AP56" s="319"/>
      <c r="AQ56" s="362"/>
      <c r="AR56" s="362"/>
      <c r="AS56" s="362"/>
      <c r="AT56" s="362"/>
      <c r="AU56" s="362"/>
      <c r="AV56" s="362"/>
      <c r="AW56" s="319"/>
      <c r="AX56" s="319"/>
    </row>
    <row r="57" spans="1:50" s="1" customFormat="1" x14ac:dyDescent="0.25">
      <c r="A57" s="24" t="str">
        <f>DB!B43</f>
        <v>EK06</v>
      </c>
      <c r="B57" s="24" t="str">
        <f>DB!B43</f>
        <v>EK06</v>
      </c>
      <c r="C57" s="69" t="s">
        <v>163</v>
      </c>
      <c r="D57" s="69" t="s">
        <v>30</v>
      </c>
      <c r="E57" s="119" t="s">
        <v>116</v>
      </c>
      <c r="F57" s="161" t="s">
        <v>128</v>
      </c>
      <c r="G57" s="127"/>
      <c r="H57" s="223">
        <f>DB!AI43</f>
        <v>30</v>
      </c>
      <c r="I57" s="224">
        <f>DB!AJ43</f>
        <v>29</v>
      </c>
      <c r="J57" s="224">
        <f>DB!AK43</f>
        <v>16</v>
      </c>
      <c r="K57" s="224">
        <f>DB!AL43</f>
        <v>29</v>
      </c>
      <c r="L57" s="224">
        <f>DB!AM43</f>
        <v>8</v>
      </c>
      <c r="M57" s="224">
        <f>DB!AN43</f>
        <v>1</v>
      </c>
      <c r="N57" s="224">
        <f>DB!AO43</f>
        <v>8</v>
      </c>
      <c r="O57" s="224">
        <f>DB!AP43</f>
        <v>14</v>
      </c>
      <c r="P57" s="224">
        <f>DB!AQ43</f>
        <v>8</v>
      </c>
      <c r="Q57" s="224">
        <f>DB!AR43</f>
        <v>1</v>
      </c>
      <c r="R57" s="224">
        <f>SUM(H57:Q57)</f>
        <v>144</v>
      </c>
      <c r="S57" s="224">
        <f>DB!AS43</f>
        <v>1</v>
      </c>
      <c r="T57" s="225">
        <f>DB!C43</f>
        <v>145</v>
      </c>
      <c r="U57" s="335">
        <f>DB!E43</f>
        <v>1494.7</v>
      </c>
      <c r="V57" s="352">
        <f>DB!F43*1000</f>
        <v>6.05186505931034</v>
      </c>
      <c r="W57" s="177">
        <f t="shared" ref="W57:W59" si="47">IF(T57=0,0,U57/T57)</f>
        <v>10.308275862068966</v>
      </c>
      <c r="X57" s="389">
        <v>0.76979293544457972</v>
      </c>
      <c r="Y57" s="400">
        <f t="shared" ref="Y57:Y59" si="48">V57*X57</f>
        <v>4.6586829689209921</v>
      </c>
      <c r="Z57" s="398">
        <f>DB!H43*$X57</f>
        <v>0.16627914596764187</v>
      </c>
      <c r="AA57" s="402">
        <f>DB!I43*$X57</f>
        <v>0.13302331677411366</v>
      </c>
      <c r="AB57" s="402">
        <f>DB!J43*$X57</f>
        <v>0.14133727407249533</v>
      </c>
      <c r="AC57" s="402">
        <f>DB!K43*$X57</f>
        <v>0.15796518866925943</v>
      </c>
      <c r="AD57" s="407">
        <f>DB!L43*$X57</f>
        <v>451.93883481502615</v>
      </c>
      <c r="AE57" s="401">
        <f>DB!M43*$X57</f>
        <v>5.6742758561457656</v>
      </c>
      <c r="AF57" s="401">
        <f>DB!N43*$X57</f>
        <v>0.43099112980044796</v>
      </c>
      <c r="AG57" s="401">
        <f>DB!O43*$X57</f>
        <v>0.56370063923943992</v>
      </c>
      <c r="AH57" s="401">
        <f>DB!P43*$X57</f>
        <v>0.56137129775498029</v>
      </c>
      <c r="AI57" s="401">
        <f>DB!Q43*$X57</f>
        <v>0.11879641570748556</v>
      </c>
      <c r="AJ57" s="401">
        <f>DB!R43*$X57</f>
        <v>0.50080841915900698</v>
      </c>
      <c r="AK57" s="402">
        <f>DB!S43*1000*$X57</f>
        <v>5.5904195627051928E-2</v>
      </c>
      <c r="AL57" s="401">
        <f>DB!T43*$X57</f>
        <v>8.1526951956117408E-2</v>
      </c>
      <c r="AM57" s="400">
        <f>DB!U43*1000*$X57</f>
        <v>2.5622756329065481</v>
      </c>
      <c r="AN57" s="400">
        <f>DB!V43*1000*$X57</f>
        <v>14.674851352101147</v>
      </c>
      <c r="AO57" s="400">
        <f>DB!W43*1000*$X57</f>
        <v>9.7832342347340724</v>
      </c>
      <c r="AP57" s="401">
        <f>DB!X43*1000*$X57</f>
        <v>1.6538324539669518</v>
      </c>
      <c r="AQ57" s="400">
        <f>DB!Y43*1000*$X57</f>
        <v>0.81526951956117399</v>
      </c>
      <c r="AR57" s="400">
        <f>DB!Z43*1000*$X57</f>
        <v>1.7237126985007707</v>
      </c>
      <c r="AS57" s="400">
        <f>DB!AA43*1000*$X57</f>
        <v>0.67550903049354438</v>
      </c>
      <c r="AT57" s="400">
        <f>DB!AB43*1000*$X57</f>
        <v>5.3574854142591475</v>
      </c>
      <c r="AU57" s="400">
        <f>DB!AC43*1000*$X57</f>
        <v>10.016168383180187</v>
      </c>
      <c r="AV57" s="400">
        <f>DB!AD43*1000*$X57</f>
        <v>25.622756329065481</v>
      </c>
      <c r="AW57" s="401">
        <f>DB!AE43*1000*$X57</f>
        <v>3.7269463751367922</v>
      </c>
      <c r="AX57" s="401">
        <f>DB!AF43*$X57</f>
        <v>1.9566468469468221E-2</v>
      </c>
    </row>
    <row r="58" spans="1:50" s="1" customFormat="1" x14ac:dyDescent="0.25">
      <c r="A58" s="24" t="str">
        <f>DB!B44</f>
        <v>EK07</v>
      </c>
      <c r="B58" s="24" t="str">
        <f>DB!B44</f>
        <v>EK07</v>
      </c>
      <c r="C58" s="111" t="s">
        <v>163</v>
      </c>
      <c r="D58" s="111"/>
      <c r="E58" s="120" t="s">
        <v>100</v>
      </c>
      <c r="F58" s="162"/>
      <c r="G58" s="128"/>
      <c r="H58" s="223">
        <f>DB!AI44</f>
        <v>36</v>
      </c>
      <c r="I58" s="224">
        <f>DB!AJ44</f>
        <v>95</v>
      </c>
      <c r="J58" s="224">
        <f>DB!AK44</f>
        <v>77</v>
      </c>
      <c r="K58" s="224">
        <f>DB!AL44</f>
        <v>110</v>
      </c>
      <c r="L58" s="224">
        <f>DB!AM44</f>
        <v>12</v>
      </c>
      <c r="M58" s="224">
        <f>DB!AN44</f>
        <v>7</v>
      </c>
      <c r="N58" s="224">
        <f>DB!AO44</f>
        <v>4</v>
      </c>
      <c r="O58" s="224">
        <f>DB!AP44</f>
        <v>2</v>
      </c>
      <c r="P58" s="224">
        <f>DB!AQ44</f>
        <v>10</v>
      </c>
      <c r="Q58" s="224">
        <f>DB!AR44</f>
        <v>6</v>
      </c>
      <c r="R58" s="224">
        <f t="shared" ref="R58:R59" si="49">SUM(H58:Q58)</f>
        <v>359</v>
      </c>
      <c r="S58" s="224">
        <f>DB!AS44</f>
        <v>5</v>
      </c>
      <c r="T58" s="225">
        <f>DB!C44</f>
        <v>364</v>
      </c>
      <c r="U58" s="335">
        <f>DB!E44</f>
        <v>8277.4</v>
      </c>
      <c r="V58" s="352">
        <f>DB!F44*1000</f>
        <v>31.599802239999899</v>
      </c>
      <c r="W58" s="177">
        <f t="shared" si="47"/>
        <v>22.740109890109888</v>
      </c>
      <c r="X58" s="389">
        <v>0.76979293544457972</v>
      </c>
      <c r="Y58" s="400">
        <f t="shared" si="48"/>
        <v>24.32530452579773</v>
      </c>
      <c r="Z58" s="398">
        <f>DB!H44*$X58</f>
        <v>0.86822625384385721</v>
      </c>
      <c r="AA58" s="402">
        <f>DB!I44*$X58</f>
        <v>0.69458100307508808</v>
      </c>
      <c r="AB58" s="402">
        <f>DB!J44*$X58</f>
        <v>0.73799231576728053</v>
      </c>
      <c r="AC58" s="402">
        <f>DB!K44*$X58</f>
        <v>0.82481494115166998</v>
      </c>
      <c r="AD58" s="407">
        <f>DB!L44*$X58</f>
        <v>2359.7977920476451</v>
      </c>
      <c r="AE58" s="401">
        <f>DB!M44*$X58</f>
        <v>29.628220912421725</v>
      </c>
      <c r="AF58" s="401">
        <f>DB!N44*$X58</f>
        <v>2.1700472679331679</v>
      </c>
      <c r="AG58" s="401">
        <f>DB!O44*$X58</f>
        <v>2.9433618476215422</v>
      </c>
      <c r="AH58" s="401">
        <f>DB!P44*$X58</f>
        <v>2.9311991953586354</v>
      </c>
      <c r="AI58" s="401">
        <f>DB!Q44*$X58</f>
        <v>0.62029526540784719</v>
      </c>
      <c r="AJ58" s="401">
        <f>DB!R44*$X58</f>
        <v>2.6149702365232566</v>
      </c>
      <c r="AK58" s="402">
        <f>DB!S44*1000*$X58</f>
        <v>0.29190365430957371</v>
      </c>
      <c r="AL58" s="401">
        <f>DB!T44*$X58</f>
        <v>0.42569282920146007</v>
      </c>
      <c r="AM58" s="400">
        <f>DB!U44*1000*$X58</f>
        <v>13.378917489188794</v>
      </c>
      <c r="AN58" s="400">
        <f>DB!V44*1000*$X58</f>
        <v>76.624709256263174</v>
      </c>
      <c r="AO58" s="400">
        <f>DB!W44*1000*$X58</f>
        <v>51.083139504175314</v>
      </c>
      <c r="AP58" s="401">
        <f>DB!X44*1000*$X58</f>
        <v>8.6354831066582207</v>
      </c>
      <c r="AQ58" s="400">
        <f>DB!Y44*1000*$X58</f>
        <v>4.2569282920146154</v>
      </c>
      <c r="AR58" s="400">
        <f>DB!Z44*1000*$X58</f>
        <v>9.0003626745451886</v>
      </c>
      <c r="AS58" s="400">
        <f>DB!AA44*1000*$X58</f>
        <v>3.5271691562406819</v>
      </c>
      <c r="AT58" s="400">
        <f>DB!AB44*1000*$X58</f>
        <v>27.974100204667472</v>
      </c>
      <c r="AU58" s="400">
        <f>DB!AC44*1000*$X58</f>
        <v>52.299404730465362</v>
      </c>
      <c r="AV58" s="400">
        <f>DB!AD44*1000*$X58</f>
        <v>133.78917489188794</v>
      </c>
      <c r="AW58" s="401">
        <f>DB!AE44*1000*$X58</f>
        <v>19.460243620638245</v>
      </c>
      <c r="AX58" s="401">
        <f>DB!AF44*$X58</f>
        <v>0.10216627900835078</v>
      </c>
    </row>
    <row r="59" spans="1:50" s="1" customFormat="1" ht="13.5" thickBot="1" x14ac:dyDescent="0.3">
      <c r="A59" s="24" t="str">
        <f>DB!B45</f>
        <v>EK08</v>
      </c>
      <c r="B59" s="24" t="str">
        <f>DB!B45</f>
        <v>EK08</v>
      </c>
      <c r="C59" s="206" t="s">
        <v>163</v>
      </c>
      <c r="D59" s="206"/>
      <c r="E59" s="207" t="s">
        <v>12</v>
      </c>
      <c r="F59" s="208"/>
      <c r="G59" s="209"/>
      <c r="H59" s="226">
        <f>DB!AI45</f>
        <v>1</v>
      </c>
      <c r="I59" s="227">
        <f>DB!AJ45</f>
        <v>1</v>
      </c>
      <c r="J59" s="227">
        <f>DB!AK45</f>
        <v>0</v>
      </c>
      <c r="K59" s="227">
        <f>DB!AL45</f>
        <v>0</v>
      </c>
      <c r="L59" s="227">
        <f>DB!AM45</f>
        <v>0</v>
      </c>
      <c r="M59" s="227">
        <f>DB!AN45</f>
        <v>0</v>
      </c>
      <c r="N59" s="227">
        <f>DB!AO45</f>
        <v>0</v>
      </c>
      <c r="O59" s="227">
        <f>DB!AP45</f>
        <v>0</v>
      </c>
      <c r="P59" s="227">
        <f>DB!AQ45</f>
        <v>0</v>
      </c>
      <c r="Q59" s="227">
        <f>DB!AR45</f>
        <v>0</v>
      </c>
      <c r="R59" s="227">
        <f t="shared" si="49"/>
        <v>2</v>
      </c>
      <c r="S59" s="227">
        <f>DB!AS45</f>
        <v>0</v>
      </c>
      <c r="T59" s="228">
        <f>DB!C45</f>
        <v>2</v>
      </c>
      <c r="U59" s="336">
        <f>DB!E45</f>
        <v>151.5</v>
      </c>
      <c r="V59" s="353">
        <f>DB!F45*1000</f>
        <v>0.58330530000000003</v>
      </c>
      <c r="W59" s="204">
        <f t="shared" si="47"/>
        <v>75.75</v>
      </c>
      <c r="X59" s="390">
        <v>0.76979293544457972</v>
      </c>
      <c r="Y59" s="411">
        <f t="shared" si="48"/>
        <v>0.44902429914738123</v>
      </c>
      <c r="Z59" s="412">
        <f>DB!H45*$X59</f>
        <v>1.5946579879258706E-2</v>
      </c>
      <c r="AA59" s="413">
        <f>DB!I45*$X59</f>
        <v>1.2741237189960454E-2</v>
      </c>
      <c r="AB59" s="413">
        <f>DB!J45*$X59</f>
        <v>1.3542572862285017E-2</v>
      </c>
      <c r="AC59" s="413">
        <f>DB!K45*$X59</f>
        <v>1.5145244206934146E-2</v>
      </c>
      <c r="AD59" s="414">
        <f>DB!L45*$X59</f>
        <v>43.559847260287455</v>
      </c>
      <c r="AE59" s="415">
        <f>DB!M45*$X59</f>
        <v>0.54691159636151032</v>
      </c>
      <c r="AF59" s="415">
        <f>DB!N45*$X59</f>
        <v>4.1540815567067221E-2</v>
      </c>
      <c r="AG59" s="415">
        <f>DB!O45*$X59</f>
        <v>5.4331940196833128E-2</v>
      </c>
      <c r="AH59" s="415">
        <f>DB!P45*$X59</f>
        <v>5.4107428047259438E-2</v>
      </c>
      <c r="AI59" s="415">
        <f>DB!Q45*$X59</f>
        <v>1.145011962825822E-2</v>
      </c>
      <c r="AJ59" s="415">
        <f>DB!R45*$X59</f>
        <v>4.8270112158343481E-2</v>
      </c>
      <c r="AK59" s="413">
        <f>DB!S45*1000*$X59</f>
        <v>5.3882915897685742E-3</v>
      </c>
      <c r="AL59" s="415">
        <f>DB!T45*$X59</f>
        <v>7.8579252350791714E-3</v>
      </c>
      <c r="AM59" s="416">
        <f>DB!U45*1000*$X59</f>
        <v>0.24696336453105966</v>
      </c>
      <c r="AN59" s="416">
        <f>DB!V45*1000*$X59</f>
        <v>1.4144265423142508</v>
      </c>
      <c r="AO59" s="416">
        <f>DB!W45*1000*$X59</f>
        <v>0.9429510282095005</v>
      </c>
      <c r="AP59" s="415">
        <f>DB!X45*1000*$X59</f>
        <v>0.15940362619732032</v>
      </c>
      <c r="AQ59" s="416">
        <f>DB!Y45*1000*$X59</f>
        <v>7.8579252350791703E-2</v>
      </c>
      <c r="AR59" s="416">
        <f>DB!Z45*1000*$X59</f>
        <v>0.16613899068453103</v>
      </c>
      <c r="AS59" s="416">
        <f>DB!AA45*1000*$X59</f>
        <v>6.510852337637027E-2</v>
      </c>
      <c r="AT59" s="416">
        <f>DB!AB45*1000*$X59</f>
        <v>0.51637794401948833</v>
      </c>
      <c r="AU59" s="416">
        <f>DB!AC45*1000*$X59</f>
        <v>0.96540224316686962</v>
      </c>
      <c r="AV59" s="416">
        <f>DB!AD45*1000*$X59</f>
        <v>2.4696336453105965</v>
      </c>
      <c r="AW59" s="415">
        <f>DB!AE45*1000*$X59</f>
        <v>0.35921943931790501</v>
      </c>
      <c r="AX59" s="415">
        <f>DB!AF45*$X59</f>
        <v>1.885902056419001E-3</v>
      </c>
    </row>
    <row r="60" spans="1:50" s="1" customFormat="1" ht="15" customHeight="1" x14ac:dyDescent="0.25">
      <c r="B60" s="24"/>
      <c r="C60" s="44" t="s">
        <v>101</v>
      </c>
      <c r="D60" s="44"/>
      <c r="E60" s="96"/>
      <c r="F60" s="157"/>
      <c r="G60" s="129"/>
      <c r="H60" s="229">
        <f t="shared" ref="H60:S60" si="50">SUM(H57:H59)</f>
        <v>67</v>
      </c>
      <c r="I60" s="230">
        <f t="shared" si="50"/>
        <v>125</v>
      </c>
      <c r="J60" s="230">
        <f t="shared" si="50"/>
        <v>93</v>
      </c>
      <c r="K60" s="230">
        <f t="shared" si="50"/>
        <v>139</v>
      </c>
      <c r="L60" s="230">
        <f t="shared" si="50"/>
        <v>20</v>
      </c>
      <c r="M60" s="230">
        <f t="shared" si="50"/>
        <v>8</v>
      </c>
      <c r="N60" s="230">
        <f t="shared" si="50"/>
        <v>12</v>
      </c>
      <c r="O60" s="230">
        <f t="shared" si="50"/>
        <v>16</v>
      </c>
      <c r="P60" s="230">
        <f t="shared" si="50"/>
        <v>18</v>
      </c>
      <c r="Q60" s="230">
        <f t="shared" si="50"/>
        <v>7</v>
      </c>
      <c r="R60" s="230">
        <f t="shared" si="50"/>
        <v>505</v>
      </c>
      <c r="S60" s="230">
        <f t="shared" si="50"/>
        <v>6</v>
      </c>
      <c r="T60" s="231">
        <f>SUM(T57:T59)</f>
        <v>511</v>
      </c>
      <c r="U60" s="337">
        <f>SUM(U57:U59)</f>
        <v>9923.6</v>
      </c>
      <c r="V60" s="354">
        <f t="shared" ref="V60:AX60" si="51">SUM(V57:V59)</f>
        <v>38.23497259931024</v>
      </c>
      <c r="W60" s="233"/>
      <c r="X60" s="395"/>
      <c r="Y60" s="445">
        <f t="shared" ref="Y60" si="52">SUM(Y57:Y59)</f>
        <v>29.433011793866104</v>
      </c>
      <c r="Z60" s="452">
        <f t="shared" si="51"/>
        <v>1.0504519796907577</v>
      </c>
      <c r="AA60" s="453">
        <f t="shared" si="51"/>
        <v>0.84034555703916225</v>
      </c>
      <c r="AB60" s="453">
        <f t="shared" si="51"/>
        <v>0.89287216270206082</v>
      </c>
      <c r="AC60" s="453">
        <f t="shared" si="51"/>
        <v>0.99792537402786363</v>
      </c>
      <c r="AD60" s="454">
        <f t="shared" si="51"/>
        <v>2855.2964741229584</v>
      </c>
      <c r="AE60" s="455">
        <f t="shared" si="51"/>
        <v>35.849408364929005</v>
      </c>
      <c r="AF60" s="455">
        <f t="shared" si="51"/>
        <v>2.6425792133006829</v>
      </c>
      <c r="AG60" s="455">
        <f t="shared" si="51"/>
        <v>3.5613944270578153</v>
      </c>
      <c r="AH60" s="455">
        <f t="shared" si="51"/>
        <v>3.546677921160875</v>
      </c>
      <c r="AI60" s="455">
        <f t="shared" si="51"/>
        <v>0.750541800743591</v>
      </c>
      <c r="AJ60" s="455">
        <f t="shared" si="51"/>
        <v>3.1640487678406073</v>
      </c>
      <c r="AK60" s="453">
        <f t="shared" ref="AK60" si="53">SUM(AK57:AK59)</f>
        <v>0.35319614152639417</v>
      </c>
      <c r="AL60" s="455">
        <f t="shared" si="51"/>
        <v>0.51507770639265671</v>
      </c>
      <c r="AM60" s="456">
        <f t="shared" si="51"/>
        <v>16.188156486626401</v>
      </c>
      <c r="AN60" s="456">
        <f t="shared" ref="AN60:AW60" si="54">SUM(AN57:AN59)</f>
        <v>92.713987150678562</v>
      </c>
      <c r="AO60" s="456">
        <f t="shared" si="54"/>
        <v>61.809324767118888</v>
      </c>
      <c r="AP60" s="455">
        <f t="shared" si="54"/>
        <v>10.448719186822494</v>
      </c>
      <c r="AQ60" s="456">
        <f t="shared" si="54"/>
        <v>5.1507770639265811</v>
      </c>
      <c r="AR60" s="456">
        <f t="shared" si="54"/>
        <v>10.890214363730491</v>
      </c>
      <c r="AS60" s="456">
        <f t="shared" si="54"/>
        <v>4.2677867101105962</v>
      </c>
      <c r="AT60" s="456">
        <f t="shared" si="54"/>
        <v>33.847963562946106</v>
      </c>
      <c r="AU60" s="456">
        <f t="shared" si="54"/>
        <v>63.280975356812419</v>
      </c>
      <c r="AV60" s="456">
        <f t="shared" si="54"/>
        <v>161.88156486626403</v>
      </c>
      <c r="AW60" s="455">
        <f t="shared" si="54"/>
        <v>23.54640943509294</v>
      </c>
      <c r="AX60" s="455">
        <f t="shared" si="51"/>
        <v>0.123618649534238</v>
      </c>
    </row>
    <row r="61" spans="1:50" s="18" customFormat="1" x14ac:dyDescent="0.25">
      <c r="A61" s="24"/>
      <c r="C61" s="221" t="s">
        <v>52</v>
      </c>
      <c r="D61" s="126"/>
      <c r="E61" s="113"/>
      <c r="F61" s="155"/>
      <c r="G61" s="132"/>
      <c r="H61" s="241"/>
      <c r="I61" s="240"/>
      <c r="J61" s="240"/>
      <c r="K61" s="240"/>
      <c r="L61" s="240"/>
      <c r="M61" s="240"/>
      <c r="N61" s="240"/>
      <c r="O61" s="240"/>
      <c r="P61" s="240"/>
      <c r="Q61" s="240"/>
      <c r="R61" s="240"/>
      <c r="S61" s="240"/>
      <c r="T61" s="242"/>
      <c r="U61" s="338"/>
      <c r="V61" s="355"/>
      <c r="W61" s="172"/>
      <c r="X61" s="392"/>
      <c r="Y61" s="355"/>
      <c r="Z61" s="281"/>
      <c r="AA61" s="282"/>
      <c r="AB61" s="282"/>
      <c r="AC61" s="282"/>
      <c r="AD61" s="240"/>
      <c r="AE61" s="311"/>
      <c r="AF61" s="311"/>
      <c r="AG61" s="311"/>
      <c r="AH61" s="311"/>
      <c r="AI61" s="311"/>
      <c r="AJ61" s="311"/>
      <c r="AK61" s="282"/>
      <c r="AL61" s="311"/>
      <c r="AM61" s="355"/>
      <c r="AN61" s="355"/>
      <c r="AO61" s="355"/>
      <c r="AP61" s="311"/>
      <c r="AQ61" s="355"/>
      <c r="AR61" s="355"/>
      <c r="AS61" s="355"/>
      <c r="AT61" s="355"/>
      <c r="AU61" s="355"/>
      <c r="AV61" s="355"/>
      <c r="AW61" s="311"/>
      <c r="AX61" s="311"/>
    </row>
    <row r="62" spans="1:50" ht="25.5" x14ac:dyDescent="0.25">
      <c r="A62" s="24" t="str">
        <f>DB!B46</f>
        <v>EK09</v>
      </c>
      <c r="B62" s="7" t="str">
        <f>DB!B46</f>
        <v>EK09</v>
      </c>
      <c r="C62" s="67" t="s">
        <v>7</v>
      </c>
      <c r="D62" s="70" t="s">
        <v>118</v>
      </c>
      <c r="E62" s="122" t="s">
        <v>117</v>
      </c>
      <c r="F62" s="155" t="s">
        <v>128</v>
      </c>
      <c r="G62" s="130"/>
      <c r="H62" s="223">
        <f>DB!AI46</f>
        <v>48</v>
      </c>
      <c r="I62" s="224">
        <f>DB!AJ46</f>
        <v>252</v>
      </c>
      <c r="J62" s="224">
        <f>DB!AK46</f>
        <v>118</v>
      </c>
      <c r="K62" s="224">
        <f>DB!AL46</f>
        <v>464</v>
      </c>
      <c r="L62" s="224">
        <f>DB!AM46</f>
        <v>64</v>
      </c>
      <c r="M62" s="224">
        <f>DB!AN46</f>
        <v>192</v>
      </c>
      <c r="N62" s="224">
        <f>DB!AO46</f>
        <v>60</v>
      </c>
      <c r="O62" s="224">
        <f>DB!AP46</f>
        <v>203</v>
      </c>
      <c r="P62" s="224">
        <f>DB!AQ46</f>
        <v>271</v>
      </c>
      <c r="Q62" s="224">
        <f>DB!AR46</f>
        <v>39</v>
      </c>
      <c r="R62" s="224">
        <f>SUM(H62:Q62)</f>
        <v>1711</v>
      </c>
      <c r="S62" s="224">
        <f>DB!AS46</f>
        <v>26</v>
      </c>
      <c r="T62" s="225">
        <f>DB!C46</f>
        <v>1737</v>
      </c>
      <c r="U62" s="335">
        <f>DB!E46</f>
        <v>9571.0499999999993</v>
      </c>
      <c r="V62" s="352">
        <f>DB!F46*1000</f>
        <v>24.6278004800002</v>
      </c>
      <c r="W62" s="177">
        <f t="shared" ref="W62:W68" si="55">IF(T62=0,0,U62/T62)</f>
        <v>5.510103626943005</v>
      </c>
      <c r="X62" s="457">
        <v>0.76979293544457972</v>
      </c>
      <c r="Y62" s="400">
        <f t="shared" ref="Y62:Y68" si="56">V62*X62</f>
        <v>18.958306825042783</v>
      </c>
      <c r="Z62" s="398">
        <f>DB!H46*$X62</f>
        <v>2.1145803766393514</v>
      </c>
      <c r="AA62" s="402">
        <f>DB!I46*$X62</f>
        <v>1.657831015285296</v>
      </c>
      <c r="AB62" s="402">
        <f>DB!J46*$X62</f>
        <v>1.7931641593901657</v>
      </c>
      <c r="AC62" s="402">
        <f>DB!K46*$X62</f>
        <v>1.9961638755475632</v>
      </c>
      <c r="AD62" s="407">
        <f>DB!L46*$X62</f>
        <v>1839.1453450973931</v>
      </c>
      <c r="AE62" s="401">
        <f>DB!M46*$X62</f>
        <v>23.091217712902232</v>
      </c>
      <c r="AF62" s="401">
        <f>DB!N46*$X62</f>
        <v>0.87694978732596041</v>
      </c>
      <c r="AG62" s="401">
        <f>DB!O46*$X62</f>
        <v>2.2939551258301352</v>
      </c>
      <c r="AH62" s="401">
        <f>DB!P46*$X62</f>
        <v>2.2844759724176522</v>
      </c>
      <c r="AI62" s="401">
        <f>DB!Q46*$X62</f>
        <v>0.48343682403859245</v>
      </c>
      <c r="AJ62" s="401">
        <f>DB!R46*$X62</f>
        <v>2.0380179836920673</v>
      </c>
      <c r="AK62" s="402">
        <f>DB!S46*1000*$X62</f>
        <v>0.2274996819005162</v>
      </c>
      <c r="AL62" s="401">
        <f>DB!T46*$X62</f>
        <v>0.33177036943824678</v>
      </c>
      <c r="AM62" s="400">
        <f>DB!U46*1000*$X62</f>
        <v>10.427068753773677</v>
      </c>
      <c r="AN62" s="400">
        <f>DB!V46*1000*$X62</f>
        <v>59.718666498884275</v>
      </c>
      <c r="AO62" s="400">
        <f>DB!W46*1000*$X62</f>
        <v>39.8124443325896</v>
      </c>
      <c r="AP62" s="401">
        <f>DB!X46*1000*$X62</f>
        <v>6.7301989228901418</v>
      </c>
      <c r="AQ62" s="400">
        <f>DB!Y46*1000*$X62</f>
        <v>3.3177036943825144</v>
      </c>
      <c r="AR62" s="400">
        <f>DB!Z46*1000*$X62</f>
        <v>7.0145735252657273</v>
      </c>
      <c r="AS62" s="400">
        <f>DB!AA46*1000*$X62</f>
        <v>2.7489544896312355</v>
      </c>
      <c r="AT62" s="400">
        <f>DB!AB46*1000*$X62</f>
        <v>21.802052848798869</v>
      </c>
      <c r="AU62" s="400">
        <f>DB!AC46*1000*$X62</f>
        <v>40.760359673840654</v>
      </c>
      <c r="AV62" s="400">
        <f>DB!AD46*1000*$X62</f>
        <v>104.27068753773524</v>
      </c>
      <c r="AW62" s="401">
        <f>DB!AE46*1000*$X62</f>
        <v>15.166645460034102</v>
      </c>
      <c r="AX62" s="401">
        <f>DB!AF46*$X62</f>
        <v>7.9624888665179042E-2</v>
      </c>
    </row>
    <row r="63" spans="1:50" ht="38.25" customHeight="1" x14ac:dyDescent="0.25">
      <c r="A63" s="24" t="str">
        <f>DB!B47</f>
        <v>EK10</v>
      </c>
      <c r="B63" s="7" t="str">
        <f>DB!B47</f>
        <v>EK10</v>
      </c>
      <c r="C63" s="83" t="s">
        <v>125</v>
      </c>
      <c r="D63" s="469" t="s">
        <v>160</v>
      </c>
      <c r="E63" s="469"/>
      <c r="F63" s="155" t="s">
        <v>128</v>
      </c>
      <c r="G63" s="130"/>
      <c r="H63" s="223">
        <f>DB!AI47</f>
        <v>290</v>
      </c>
      <c r="I63" s="224">
        <f>DB!AJ47</f>
        <v>939</v>
      </c>
      <c r="J63" s="224">
        <f>DB!AK47</f>
        <v>548</v>
      </c>
      <c r="K63" s="224">
        <f>DB!AL47</f>
        <v>999</v>
      </c>
      <c r="L63" s="224">
        <f>DB!AM47</f>
        <v>84</v>
      </c>
      <c r="M63" s="224">
        <f>DB!AN47</f>
        <v>144</v>
      </c>
      <c r="N63" s="224">
        <f>DB!AO47</f>
        <v>51</v>
      </c>
      <c r="O63" s="224">
        <f>DB!AP47</f>
        <v>100</v>
      </c>
      <c r="P63" s="224">
        <f>DB!AQ47</f>
        <v>66</v>
      </c>
      <c r="Q63" s="224">
        <f>DB!AR47</f>
        <v>8</v>
      </c>
      <c r="R63" s="224">
        <f t="shared" ref="R63:R68" si="57">SUM(H63:Q63)</f>
        <v>3229</v>
      </c>
      <c r="S63" s="224">
        <f>DB!AS47</f>
        <v>48</v>
      </c>
      <c r="T63" s="225">
        <f>DB!C47</f>
        <v>3277</v>
      </c>
      <c r="U63" s="335">
        <f>DB!E47</f>
        <v>19579.16</v>
      </c>
      <c r="V63" s="352">
        <f>DB!F47*1000</f>
        <v>56.570600965091103</v>
      </c>
      <c r="W63" s="177">
        <f t="shared" si="55"/>
        <v>5.9747207812023193</v>
      </c>
      <c r="X63" s="457">
        <v>0.76979293544457972</v>
      </c>
      <c r="Y63" s="400">
        <f t="shared" si="56"/>
        <v>43.547648976781453</v>
      </c>
      <c r="Z63" s="398">
        <f>DB!H47*$X63</f>
        <v>3.8857902163897182</v>
      </c>
      <c r="AA63" s="402">
        <f>DB!I47*$X63</f>
        <v>3.0309163687840117</v>
      </c>
      <c r="AB63" s="402">
        <f>DB!J47*$X63</f>
        <v>3.2640637817673426</v>
      </c>
      <c r="AC63" s="402">
        <f>DB!K47*$X63</f>
        <v>3.6915007055701921</v>
      </c>
      <c r="AD63" s="407">
        <f>DB!L47*$X63</f>
        <v>4224.557427237547</v>
      </c>
      <c r="AE63" s="401">
        <f>DB!M47*$X63</f>
        <v>53.041036453721233</v>
      </c>
      <c r="AF63" s="401">
        <f>DB!N47*$X63</f>
        <v>2.6378694126814493</v>
      </c>
      <c r="AG63" s="401">
        <f>DB!O47*$X63</f>
        <v>5.2692655261905301</v>
      </c>
      <c r="AH63" s="401">
        <f>DB!P47*$X63</f>
        <v>5.2474917017021747</v>
      </c>
      <c r="AI63" s="401">
        <f>DB!Q47*$X63</f>
        <v>1.1104650489079324</v>
      </c>
      <c r="AJ63" s="401">
        <f>DB!R47*$X63</f>
        <v>4.6813722650040184</v>
      </c>
      <c r="AK63" s="402">
        <f>DB!S47*1000*$X63</f>
        <v>0.52257178772138879</v>
      </c>
      <c r="AL63" s="401">
        <f>DB!T47*$X63</f>
        <v>0.76208385709366755</v>
      </c>
      <c r="AM63" s="400">
        <f>DB!U47*1000*$X63</f>
        <v>23.951206937230719</v>
      </c>
      <c r="AN63" s="400">
        <f>DB!V47*1000*$X63</f>
        <v>137.17509427685852</v>
      </c>
      <c r="AO63" s="400">
        <f>DB!W47*1000*$X63</f>
        <v>91.450062851238513</v>
      </c>
      <c r="AP63" s="401">
        <f>DB!X47*1000*$X63</f>
        <v>15.459415386757847</v>
      </c>
      <c r="AQ63" s="400">
        <f>DB!Y47*1000*$X63</f>
        <v>7.6208385709369679</v>
      </c>
      <c r="AR63" s="400">
        <f>DB!Z47*1000*$X63</f>
        <v>16.112630121409826</v>
      </c>
      <c r="AS63" s="400">
        <f>DB!AA47*1000*$X63</f>
        <v>6.3144091016333252</v>
      </c>
      <c r="AT63" s="400">
        <f>DB!AB47*1000*$X63</f>
        <v>50.079796323296229</v>
      </c>
      <c r="AU63" s="400">
        <f>DB!AC47*1000*$X63</f>
        <v>93.627445300082542</v>
      </c>
      <c r="AV63" s="400">
        <f>DB!AD47*1000*$X63</f>
        <v>239.51206937229563</v>
      </c>
      <c r="AW63" s="401">
        <f>DB!AE47*1000*$X63</f>
        <v>34.838119181424943</v>
      </c>
      <c r="AX63" s="401">
        <f>DB!AF47*$X63</f>
        <v>0.18290012570247624</v>
      </c>
    </row>
    <row r="64" spans="1:50" x14ac:dyDescent="0.25">
      <c r="A64" s="24" t="str">
        <f>DB!B48</f>
        <v>EK11</v>
      </c>
      <c r="B64" s="7" t="str">
        <f>DB!B48</f>
        <v>EK11</v>
      </c>
      <c r="C64" s="67" t="s">
        <v>9</v>
      </c>
      <c r="D64" s="126" t="s">
        <v>29</v>
      </c>
      <c r="E64" s="113"/>
      <c r="F64" s="155" t="s">
        <v>128</v>
      </c>
      <c r="G64" s="130"/>
      <c r="H64" s="223">
        <f>DB!AI48</f>
        <v>18</v>
      </c>
      <c r="I64" s="224">
        <f>DB!AJ48</f>
        <v>33</v>
      </c>
      <c r="J64" s="224">
        <f>DB!AK48</f>
        <v>34</v>
      </c>
      <c r="K64" s="224">
        <f>DB!AL48</f>
        <v>86</v>
      </c>
      <c r="L64" s="224">
        <f>DB!AM48</f>
        <v>14</v>
      </c>
      <c r="M64" s="224">
        <f>DB!AN48</f>
        <v>55</v>
      </c>
      <c r="N64" s="224">
        <f>DB!AO48</f>
        <v>58</v>
      </c>
      <c r="O64" s="224">
        <f>DB!AP48</f>
        <v>105</v>
      </c>
      <c r="P64" s="224">
        <f>DB!AQ48</f>
        <v>180</v>
      </c>
      <c r="Q64" s="224">
        <f>DB!AR48</f>
        <v>5</v>
      </c>
      <c r="R64" s="224">
        <f t="shared" si="57"/>
        <v>588</v>
      </c>
      <c r="S64" s="224">
        <f>DB!AS48</f>
        <v>7</v>
      </c>
      <c r="T64" s="225">
        <f>DB!C48</f>
        <v>595</v>
      </c>
      <c r="U64" s="335">
        <f>DB!E48</f>
        <v>3503.15</v>
      </c>
      <c r="V64" s="352">
        <f>DB!F48*1000</f>
        <v>8.1507340149504603</v>
      </c>
      <c r="W64" s="177">
        <f t="shared" si="55"/>
        <v>5.8876470588235295</v>
      </c>
      <c r="X64" s="457">
        <v>0.76979293544457972</v>
      </c>
      <c r="Y64" s="400">
        <f t="shared" si="56"/>
        <v>6.2743774633967</v>
      </c>
      <c r="Z64" s="398">
        <f>DB!H48*$X64</f>
        <v>7.2782778575402149E-2</v>
      </c>
      <c r="AA64" s="402">
        <f>DB!I48*$X64</f>
        <v>5.5986752750309191E-2</v>
      </c>
      <c r="AB64" s="402">
        <f>DB!J48*$X64</f>
        <v>6.1585428025339971E-2</v>
      </c>
      <c r="AC64" s="402">
        <f>DB!K48*$X64</f>
        <v>6.7184103300371362E-2</v>
      </c>
      <c r="AD64" s="407">
        <f>DB!L48*$X64</f>
        <v>608.67735772411447</v>
      </c>
      <c r="AE64" s="401">
        <f>DB!M48*$X64</f>
        <v>7.6421917504171875</v>
      </c>
      <c r="AF64" s="401">
        <f>DB!N48*$X64</f>
        <v>0.80850440948945634</v>
      </c>
      <c r="AG64" s="401">
        <f>DB!O48*$X64</f>
        <v>0.75919967307100245</v>
      </c>
      <c r="AH64" s="401">
        <f>DB!P48*$X64</f>
        <v>0.75606248433930423</v>
      </c>
      <c r="AI64" s="401">
        <f>DB!Q48*$X64</f>
        <v>0.15999662531661682</v>
      </c>
      <c r="AJ64" s="401">
        <f>DB!R48*$X64</f>
        <v>0.6744955773151502</v>
      </c>
      <c r="AK64" s="402">
        <f>DB!S48*1000*$X64</f>
        <v>7.5292529560761295E-2</v>
      </c>
      <c r="AL64" s="401">
        <f>DB!T48*$X64</f>
        <v>0.10980160560944298</v>
      </c>
      <c r="AM64" s="400">
        <f>DB!U48*1000*$X64</f>
        <v>3.4509076048681981</v>
      </c>
      <c r="AN64" s="400">
        <f>DB!V48*1000*$X64</f>
        <v>19.764289009699642</v>
      </c>
      <c r="AO64" s="400">
        <f>DB!W48*1000*$X64</f>
        <v>13.176192673133171</v>
      </c>
      <c r="AP64" s="401">
        <f>DB!X48*1000*$X64</f>
        <v>2.2274039995058335</v>
      </c>
      <c r="AQ64" s="400">
        <f>DB!Y48*1000*$X64</f>
        <v>1.0980160560944219</v>
      </c>
      <c r="AR64" s="400">
        <f>DB!Z48*1000*$X64</f>
        <v>2.3215196614568017</v>
      </c>
      <c r="AS64" s="400">
        <f>DB!AA48*1000*$X64</f>
        <v>0.90978473219252398</v>
      </c>
      <c r="AT64" s="400">
        <f>DB!AB48*1000*$X64</f>
        <v>7.2155340829062364</v>
      </c>
      <c r="AU64" s="400">
        <f>DB!AC48*1000*$X64</f>
        <v>13.489911546302913</v>
      </c>
      <c r="AV64" s="400">
        <f>DB!AD48*1000*$X64</f>
        <v>34.509076048681898</v>
      </c>
      <c r="AW64" s="401">
        <f>DB!AE48*1000*$X64</f>
        <v>5.0195019707173536</v>
      </c>
      <c r="AX64" s="401">
        <f>DB!AF48*$X64</f>
        <v>2.6352385346266341E-2</v>
      </c>
    </row>
    <row r="65" spans="1:50" x14ac:dyDescent="0.25">
      <c r="A65" s="24" t="str">
        <f>DB!B49</f>
        <v>EK12</v>
      </c>
      <c r="B65" s="7" t="str">
        <f>DB!B49</f>
        <v>EK12</v>
      </c>
      <c r="C65" s="67" t="s">
        <v>8</v>
      </c>
      <c r="D65" s="126" t="s">
        <v>31</v>
      </c>
      <c r="E65" s="113"/>
      <c r="F65" s="155" t="s">
        <v>128</v>
      </c>
      <c r="G65" s="130"/>
      <c r="H65" s="223">
        <f>DB!AI49</f>
        <v>1</v>
      </c>
      <c r="I65" s="224">
        <f>DB!AJ49</f>
        <v>2</v>
      </c>
      <c r="J65" s="224">
        <f>DB!AK49</f>
        <v>1</v>
      </c>
      <c r="K65" s="224">
        <f>DB!AL49</f>
        <v>3</v>
      </c>
      <c r="L65" s="224">
        <f>DB!AM49</f>
        <v>0</v>
      </c>
      <c r="M65" s="224">
        <f>DB!AN49</f>
        <v>0</v>
      </c>
      <c r="N65" s="224">
        <f>DB!AO49</f>
        <v>1</v>
      </c>
      <c r="O65" s="224">
        <f>DB!AP49</f>
        <v>2</v>
      </c>
      <c r="P65" s="224">
        <f>DB!AQ49</f>
        <v>0</v>
      </c>
      <c r="Q65" s="224">
        <f>DB!AR49</f>
        <v>0</v>
      </c>
      <c r="R65" s="224">
        <f t="shared" si="57"/>
        <v>10</v>
      </c>
      <c r="S65" s="224">
        <f>DB!AS49</f>
        <v>1</v>
      </c>
      <c r="T65" s="225">
        <f>DB!C49</f>
        <v>11</v>
      </c>
      <c r="U65" s="335">
        <f>DB!E49</f>
        <v>74.599999999999994</v>
      </c>
      <c r="V65" s="352">
        <f>DB!F49*1000</f>
        <v>0.10329551552795001</v>
      </c>
      <c r="W65" s="177">
        <f t="shared" si="55"/>
        <v>6.7818181818181813</v>
      </c>
      <c r="X65" s="457">
        <v>0.76979293544457972</v>
      </c>
      <c r="Y65" s="400">
        <f t="shared" si="56"/>
        <v>7.9516158116521796E-2</v>
      </c>
      <c r="Z65" s="398">
        <f>DB!H49*$X65</f>
        <v>9.2238743415165277E-4</v>
      </c>
      <c r="AA65" s="402">
        <f>DB!I49*$X65</f>
        <v>7.0952879550127321E-4</v>
      </c>
      <c r="AB65" s="402">
        <f>DB!J49*$X65</f>
        <v>7.8048167505140396E-4</v>
      </c>
      <c r="AC65" s="402">
        <f>DB!K49*$X65</f>
        <v>8.5143455460152452E-4</v>
      </c>
      <c r="AD65" s="407">
        <f>DB!L49*$X65</f>
        <v>7.7138624988838336</v>
      </c>
      <c r="AE65" s="401">
        <f>DB!M49*$X65</f>
        <v>9.6850680585923457E-2</v>
      </c>
      <c r="AF65" s="401">
        <f>DB!N49*$X65</f>
        <v>1.0246301698920228E-2</v>
      </c>
      <c r="AG65" s="401">
        <f>DB!O49*$X65</f>
        <v>9.6214551320991763E-3</v>
      </c>
      <c r="AH65" s="401">
        <f>DB!P49*$X65</f>
        <v>9.5816970530408965E-3</v>
      </c>
      <c r="AI65" s="401">
        <f>DB!Q49*$X65</f>
        <v>2.0276620319713097E-3</v>
      </c>
      <c r="AJ65" s="401">
        <f>DB!R49*$X65</f>
        <v>8.5479869975261507E-3</v>
      </c>
      <c r="AK65" s="402">
        <f>DB!S49*1000*$X65</f>
        <v>9.5419389739826159E-4</v>
      </c>
      <c r="AL65" s="401">
        <f>DB!T49*$X65</f>
        <v>1.3915327670391353E-3</v>
      </c>
      <c r="AM65" s="400">
        <f>DB!U49*1000*$X65</f>
        <v>4.3733886964087143E-2</v>
      </c>
      <c r="AN65" s="400">
        <f>DB!V49*1000*$X65</f>
        <v>0.25047589806704401</v>
      </c>
      <c r="AO65" s="400">
        <f>DB!W49*1000*$X65</f>
        <v>0.16698393204469653</v>
      </c>
      <c r="AP65" s="401">
        <f>DB!X49*1000*$X65</f>
        <v>2.8228236131365353E-2</v>
      </c>
      <c r="AQ65" s="400">
        <f>DB!Y49*1000*$X65</f>
        <v>1.3915327670391352E-2</v>
      </c>
      <c r="AR65" s="400">
        <f>DB!Z49*1000*$X65</f>
        <v>2.9420978503113142E-2</v>
      </c>
      <c r="AS65" s="400">
        <f>DB!AA49*1000*$X65</f>
        <v>1.1529842926895698E-2</v>
      </c>
      <c r="AT65" s="400">
        <f>DB!AB49*1000*$X65</f>
        <v>9.1443581834000448E-2</v>
      </c>
      <c r="AU65" s="400">
        <f>DB!AC49*1000*$X65</f>
        <v>0.17095973995052224</v>
      </c>
      <c r="AV65" s="400">
        <f>DB!AD49*1000*$X65</f>
        <v>0.43733886964087143</v>
      </c>
      <c r="AW65" s="401">
        <f>DB!AE49*1000*$X65</f>
        <v>6.3612926493217675E-2</v>
      </c>
      <c r="AX65" s="401">
        <f>DB!AF49*$X65</f>
        <v>3.3396786408939233E-4</v>
      </c>
    </row>
    <row r="66" spans="1:50" x14ac:dyDescent="0.25">
      <c r="A66" s="24" t="str">
        <f>DB!B50</f>
        <v>EK13</v>
      </c>
      <c r="B66" s="7" t="str">
        <f>DB!B50</f>
        <v>EK13</v>
      </c>
      <c r="C66" s="67" t="s">
        <v>15</v>
      </c>
      <c r="D66" s="126" t="s">
        <v>32</v>
      </c>
      <c r="E66" s="113"/>
      <c r="F66" s="155" t="s">
        <v>128</v>
      </c>
      <c r="G66" s="130"/>
      <c r="H66" s="223">
        <f>DB!AI50</f>
        <v>3</v>
      </c>
      <c r="I66" s="224">
        <f>DB!AJ50</f>
        <v>32</v>
      </c>
      <c r="J66" s="224">
        <f>DB!AK50</f>
        <v>15</v>
      </c>
      <c r="K66" s="224">
        <f>DB!AL50</f>
        <v>28</v>
      </c>
      <c r="L66" s="224">
        <f>DB!AM50</f>
        <v>15</v>
      </c>
      <c r="M66" s="224">
        <f>DB!AN50</f>
        <v>11</v>
      </c>
      <c r="N66" s="224">
        <f>DB!AO50</f>
        <v>3</v>
      </c>
      <c r="O66" s="224">
        <f>DB!AP50</f>
        <v>5</v>
      </c>
      <c r="P66" s="224">
        <f>DB!AQ50</f>
        <v>4</v>
      </c>
      <c r="Q66" s="224">
        <f>DB!AR50</f>
        <v>0</v>
      </c>
      <c r="R66" s="224">
        <f t="shared" si="57"/>
        <v>116</v>
      </c>
      <c r="S66" s="224">
        <f>DB!AS50</f>
        <v>2</v>
      </c>
      <c r="T66" s="225">
        <f>DB!C50</f>
        <v>118</v>
      </c>
      <c r="U66" s="335">
        <f>DB!E50</f>
        <v>690.3</v>
      </c>
      <c r="V66" s="352">
        <f>DB!F50*1000</f>
        <v>0.28951181999999998</v>
      </c>
      <c r="W66" s="177">
        <f t="shared" si="55"/>
        <v>5.85</v>
      </c>
      <c r="X66" s="457">
        <v>0.76979293544457972</v>
      </c>
      <c r="Y66" s="400">
        <f t="shared" si="56"/>
        <v>0.22286415376370278</v>
      </c>
      <c r="Z66" s="398">
        <f>DB!H50*$X66</f>
        <v>5.7670385635468936E-3</v>
      </c>
      <c r="AA66" s="402">
        <f>DB!I50*$X66</f>
        <v>4.3749947723459191E-3</v>
      </c>
      <c r="AB66" s="402">
        <f>DB!J50*$X66</f>
        <v>4.7727215698319114E-3</v>
      </c>
      <c r="AC66" s="402">
        <f>DB!K50*$X66</f>
        <v>5.3693117660609012E-3</v>
      </c>
      <c r="AD66" s="407">
        <f>DB!L50*$X66</f>
        <v>21.620051556616808</v>
      </c>
      <c r="AE66" s="401">
        <f>DB!M50*$X66</f>
        <v>0.27144853928418999</v>
      </c>
      <c r="AF66" s="401">
        <f>DB!N50*$X66</f>
        <v>2.2336108059304065E-2</v>
      </c>
      <c r="AG66" s="401">
        <f>DB!O50*$X66</f>
        <v>2.6966562605408036E-2</v>
      </c>
      <c r="AH66" s="401">
        <f>DB!P50*$X66</f>
        <v>2.6855130528526183E-2</v>
      </c>
      <c r="AI66" s="401">
        <f>DB!Q50*$X66</f>
        <v>5.6830359209744212E-3</v>
      </c>
      <c r="AJ66" s="401">
        <f>DB!R50*$X66</f>
        <v>2.3957896529598049E-2</v>
      </c>
      <c r="AK66" s="402">
        <f>DB!S50*1000*$X66</f>
        <v>2.6743698451644335E-3</v>
      </c>
      <c r="AL66" s="401">
        <f>DB!T50*$X66</f>
        <v>3.9001226908647983E-3</v>
      </c>
      <c r="AM66" s="400">
        <f>DB!U50*1000*$X66</f>
        <v>0.12257528457003652</v>
      </c>
      <c r="AN66" s="400">
        <f>DB!V50*1000*$X66</f>
        <v>0.70202208435566382</v>
      </c>
      <c r="AO66" s="400">
        <f>DB!W50*1000*$X66</f>
        <v>0.46801472290377588</v>
      </c>
      <c r="AP66" s="401">
        <f>DB!X50*1000*$X66</f>
        <v>7.9116774586114491E-2</v>
      </c>
      <c r="AQ66" s="400">
        <f>DB!Y50*1000*$X66</f>
        <v>3.900122690864799E-2</v>
      </c>
      <c r="AR66" s="400">
        <f>DB!Z50*1000*$X66</f>
        <v>8.2459736892570024E-2</v>
      </c>
      <c r="AS66" s="400">
        <f>DB!AA50*1000*$X66</f>
        <v>3.2315302295736904E-2</v>
      </c>
      <c r="AT66" s="400">
        <f>DB!AB50*1000*$X66</f>
        <v>0.25629377682825821</v>
      </c>
      <c r="AU66" s="400">
        <f>DB!AC50*1000*$X66</f>
        <v>0.47915793059196093</v>
      </c>
      <c r="AV66" s="400">
        <f>DB!AD50*1000*$X66</f>
        <v>1.2257528457003652</v>
      </c>
      <c r="AW66" s="401">
        <f>DB!AE50*1000*$X66</f>
        <v>0.17829132301096223</v>
      </c>
      <c r="AX66" s="401">
        <f>DB!AF50*$X66</f>
        <v>9.3602944580755169E-4</v>
      </c>
    </row>
    <row r="67" spans="1:50" x14ac:dyDescent="0.25">
      <c r="A67" s="24" t="str">
        <f>DB!B51</f>
        <v>EK14</v>
      </c>
      <c r="B67" s="7" t="str">
        <f>DB!B51</f>
        <v>EK14</v>
      </c>
      <c r="C67" s="67" t="s">
        <v>16</v>
      </c>
      <c r="D67" s="126" t="s">
        <v>33</v>
      </c>
      <c r="E67" s="113"/>
      <c r="F67" s="155" t="s">
        <v>128</v>
      </c>
      <c r="G67" s="130"/>
      <c r="H67" s="223">
        <f>DB!AI51</f>
        <v>37</v>
      </c>
      <c r="I67" s="224">
        <f>DB!AJ51</f>
        <v>147</v>
      </c>
      <c r="J67" s="224">
        <f>DB!AK51</f>
        <v>104</v>
      </c>
      <c r="K67" s="224">
        <f>DB!AL51</f>
        <v>288</v>
      </c>
      <c r="L67" s="224">
        <f>DB!AM51</f>
        <v>42</v>
      </c>
      <c r="M67" s="224">
        <f>DB!AN51</f>
        <v>52</v>
      </c>
      <c r="N67" s="224">
        <f>DB!AO51</f>
        <v>28</v>
      </c>
      <c r="O67" s="224">
        <f>DB!AP51</f>
        <v>29</v>
      </c>
      <c r="P67" s="224">
        <f>DB!AQ51</f>
        <v>27</v>
      </c>
      <c r="Q67" s="224">
        <f>DB!AR51</f>
        <v>1</v>
      </c>
      <c r="R67" s="224">
        <f t="shared" si="57"/>
        <v>755</v>
      </c>
      <c r="S67" s="224">
        <f>DB!AS51</f>
        <v>9</v>
      </c>
      <c r="T67" s="225">
        <f>DB!C51</f>
        <v>764</v>
      </c>
      <c r="U67" s="335">
        <f>DB!E51</f>
        <v>3719.9400000000101</v>
      </c>
      <c r="V67" s="352">
        <f>DB!F51*1000</f>
        <v>2.1090502615814102</v>
      </c>
      <c r="W67" s="177">
        <f t="shared" si="55"/>
        <v>4.8690314136125785</v>
      </c>
      <c r="X67" s="457">
        <v>0.76979293544457972</v>
      </c>
      <c r="Y67" s="400">
        <f t="shared" si="56"/>
        <v>1.6235319918629125</v>
      </c>
      <c r="Z67" s="398">
        <f>DB!H51*$X67</f>
        <v>1.5935590935515762E-2</v>
      </c>
      <c r="AA67" s="402">
        <f>DB!I51*$X67</f>
        <v>1.3038210765422015E-2</v>
      </c>
      <c r="AB67" s="402">
        <f>DB!J51*$X67</f>
        <v>1.4486900850469043E-2</v>
      </c>
      <c r="AC67" s="402">
        <f>DB!K51*$X67</f>
        <v>1.5935590935515762E-2</v>
      </c>
      <c r="AD67" s="407">
        <f>DB!L51*$X67</f>
        <v>157.49883853061914</v>
      </c>
      <c r="AE67" s="401">
        <f>DB!M51*$X67</f>
        <v>1.9774619660890138</v>
      </c>
      <c r="AF67" s="401">
        <f>DB!N51*$X67</f>
        <v>0.23245028991604738</v>
      </c>
      <c r="AG67" s="401">
        <f>DB!O51*$X67</f>
        <v>0.19644737101541193</v>
      </c>
      <c r="AH67" s="401">
        <f>DB!P51*$X67</f>
        <v>0.19563560501948024</v>
      </c>
      <c r="AI67" s="401">
        <f>DB!Q51*$X67</f>
        <v>4.1400065792503764E-2</v>
      </c>
      <c r="AJ67" s="401">
        <f>DB!R51*$X67</f>
        <v>0.17452968912526187</v>
      </c>
      <c r="AK67" s="402">
        <f>DB!S51*1000*$X67</f>
        <v>1.9482383902354933E-2</v>
      </c>
      <c r="AL67" s="401">
        <f>DB!T51*$X67</f>
        <v>2.8411809857600598E-2</v>
      </c>
      <c r="AM67" s="400">
        <f>DB!U51*1000*$X67</f>
        <v>0.89294259552459754</v>
      </c>
      <c r="AN67" s="400">
        <f>DB!V51*1000*$X67</f>
        <v>5.1141257743681416</v>
      </c>
      <c r="AO67" s="400">
        <f>DB!W51*1000*$X67</f>
        <v>3.4094171829121152</v>
      </c>
      <c r="AP67" s="401">
        <f>DB!X51*1000*$X67</f>
        <v>0.57635385711133114</v>
      </c>
      <c r="AQ67" s="400">
        <f>DB!Y51*1000*$X67</f>
        <v>0.28411809857600828</v>
      </c>
      <c r="AR67" s="400">
        <f>DB!Z51*1000*$X67</f>
        <v>0.60070683698927396</v>
      </c>
      <c r="AS67" s="400">
        <f>DB!AA51*1000*$X67</f>
        <v>0.23541213882012044</v>
      </c>
      <c r="AT67" s="400">
        <f>DB!AB51*1000*$X67</f>
        <v>1.8670617906423248</v>
      </c>
      <c r="AU67" s="400">
        <f>DB!AC51*1000*$X67</f>
        <v>3.4905937825052296</v>
      </c>
      <c r="AV67" s="400">
        <f>DB!AD51*1000*$X67</f>
        <v>8.9294259552459767</v>
      </c>
      <c r="AW67" s="401">
        <f>DB!AE51*1000*$X67</f>
        <v>1.2988255934903314</v>
      </c>
      <c r="AX67" s="401">
        <f>DB!AF51*$X67</f>
        <v>6.8188343658242218E-3</v>
      </c>
    </row>
    <row r="68" spans="1:50" ht="13.5" thickBot="1" x14ac:dyDescent="0.3">
      <c r="A68" s="24" t="str">
        <f>DB!B52</f>
        <v>EK15</v>
      </c>
      <c r="B68" s="7" t="str">
        <f>DB!B52</f>
        <v>EK15</v>
      </c>
      <c r="C68" s="210" t="s">
        <v>70</v>
      </c>
      <c r="D68" s="41" t="s">
        <v>70</v>
      </c>
      <c r="E68" s="98"/>
      <c r="F68" s="156" t="s">
        <v>129</v>
      </c>
      <c r="G68" s="131"/>
      <c r="H68" s="226">
        <f>DB!AI52</f>
        <v>6</v>
      </c>
      <c r="I68" s="227">
        <f>DB!AJ52</f>
        <v>24</v>
      </c>
      <c r="J68" s="227">
        <f>DB!AK52</f>
        <v>17</v>
      </c>
      <c r="K68" s="227">
        <f>DB!AL52</f>
        <v>12</v>
      </c>
      <c r="L68" s="227">
        <f>DB!AM52</f>
        <v>1</v>
      </c>
      <c r="M68" s="227">
        <f>DB!AN52</f>
        <v>1</v>
      </c>
      <c r="N68" s="227">
        <f>DB!AO52</f>
        <v>0</v>
      </c>
      <c r="O68" s="227">
        <f>DB!AP52</f>
        <v>0</v>
      </c>
      <c r="P68" s="227">
        <f>DB!AQ52</f>
        <v>0</v>
      </c>
      <c r="Q68" s="227">
        <f>DB!AR52</f>
        <v>0</v>
      </c>
      <c r="R68" s="227">
        <f t="shared" si="57"/>
        <v>61</v>
      </c>
      <c r="S68" s="227">
        <f>DB!AS52</f>
        <v>1</v>
      </c>
      <c r="T68" s="228">
        <f>DB!C52</f>
        <v>62</v>
      </c>
      <c r="U68" s="336">
        <f>DB!E52</f>
        <v>556.6</v>
      </c>
      <c r="V68" s="353">
        <f>DB!F52*1000</f>
        <v>0.70131600000000005</v>
      </c>
      <c r="W68" s="204">
        <f t="shared" si="55"/>
        <v>8.9774193548387107</v>
      </c>
      <c r="X68" s="458">
        <v>0.76979293544457972</v>
      </c>
      <c r="Y68" s="411">
        <f t="shared" si="56"/>
        <v>0.53986810231425086</v>
      </c>
      <c r="Z68" s="399">
        <f>DB!H52*$X68</f>
        <v>6.26246998684531E-3</v>
      </c>
      <c r="AA68" s="408">
        <f>DB!I52*$X68</f>
        <v>4.8172846052656265E-3</v>
      </c>
      <c r="AB68" s="408">
        <f>DB!J52*$X68</f>
        <v>5.2990130657921877E-3</v>
      </c>
      <c r="AC68" s="408">
        <f>DB!K52*$X68</f>
        <v>5.7807415263187488E-3</v>
      </c>
      <c r="AD68" s="409">
        <f>DB!L52*$X68</f>
        <v>52.372604605505479</v>
      </c>
      <c r="AE68" s="410">
        <f>DB!M52*$X68</f>
        <v>0.65755934861875753</v>
      </c>
      <c r="AF68" s="410">
        <f>DB!N52*$X68</f>
        <v>6.9566382292128873E-2</v>
      </c>
      <c r="AG68" s="410">
        <f>DB!O52*$X68</f>
        <v>6.5324040380024276E-2</v>
      </c>
      <c r="AH68" s="410">
        <f>DB!P52*$X68</f>
        <v>6.5054106328867226E-2</v>
      </c>
      <c r="AI68" s="410">
        <f>DB!Q52*$X68</f>
        <v>1.3766636609013398E-2</v>
      </c>
      <c r="AJ68" s="410">
        <f>DB!R52*$X68</f>
        <v>5.8035820998781969E-2</v>
      </c>
      <c r="AK68" s="408">
        <f>DB!S52*1000*$X68</f>
        <v>6.4784172277710106E-3</v>
      </c>
      <c r="AL68" s="410">
        <f>DB!T52*$X68</f>
        <v>9.447691790499391E-3</v>
      </c>
      <c r="AM68" s="411">
        <f>DB!U52*1000*$X68</f>
        <v>0.29692745627283801</v>
      </c>
      <c r="AN68" s="411">
        <f>DB!V52*1000*$X68</f>
        <v>1.7005845222898903</v>
      </c>
      <c r="AO68" s="411">
        <f>DB!W52*1000*$X68</f>
        <v>1.1337230148599269</v>
      </c>
      <c r="AP68" s="410">
        <f>DB!X52*1000*$X68</f>
        <v>0.19165317632155904</v>
      </c>
      <c r="AQ68" s="411">
        <f>DB!Y52*1000*$X68</f>
        <v>9.4476917904993907E-2</v>
      </c>
      <c r="AR68" s="411">
        <f>DB!Z52*1000*$X68</f>
        <v>0.19975119785627282</v>
      </c>
      <c r="AS68" s="411">
        <f>DB!AA52*1000*$X68</f>
        <v>7.828087483556638E-2</v>
      </c>
      <c r="AT68" s="411">
        <f>DB!AB52*1000*$X68</f>
        <v>0.62084831766138848</v>
      </c>
      <c r="AU68" s="411">
        <f>DB!AC52*1000*$X68</f>
        <v>1.1607164199756392</v>
      </c>
      <c r="AV68" s="411">
        <f>DB!AD52*1000*$X68</f>
        <v>2.9692745627283794</v>
      </c>
      <c r="AW68" s="410">
        <f>DB!AE52*1000*$X68</f>
        <v>0.43189448185140072</v>
      </c>
      <c r="AX68" s="410">
        <f>DB!AF52*$X68</f>
        <v>2.2674460297198535E-3</v>
      </c>
    </row>
    <row r="69" spans="1:50" s="1" customFormat="1" ht="15" customHeight="1" x14ac:dyDescent="0.25">
      <c r="C69" s="44" t="s">
        <v>103</v>
      </c>
      <c r="D69" s="44"/>
      <c r="E69" s="96"/>
      <c r="F69" s="157"/>
      <c r="G69" s="129"/>
      <c r="H69" s="229">
        <f t="shared" ref="H69:S69" si="58">SUM(H62:H68)</f>
        <v>403</v>
      </c>
      <c r="I69" s="230">
        <f t="shared" si="58"/>
        <v>1429</v>
      </c>
      <c r="J69" s="230">
        <f t="shared" si="58"/>
        <v>837</v>
      </c>
      <c r="K69" s="230">
        <f t="shared" si="58"/>
        <v>1880</v>
      </c>
      <c r="L69" s="230">
        <f t="shared" si="58"/>
        <v>220</v>
      </c>
      <c r="M69" s="230">
        <f t="shared" si="58"/>
        <v>455</v>
      </c>
      <c r="N69" s="230">
        <f t="shared" si="58"/>
        <v>201</v>
      </c>
      <c r="O69" s="230">
        <f t="shared" si="58"/>
        <v>444</v>
      </c>
      <c r="P69" s="230">
        <f t="shared" si="58"/>
        <v>548</v>
      </c>
      <c r="Q69" s="230">
        <f t="shared" si="58"/>
        <v>53</v>
      </c>
      <c r="R69" s="230">
        <f t="shared" si="58"/>
        <v>6470</v>
      </c>
      <c r="S69" s="230">
        <f t="shared" si="58"/>
        <v>94</v>
      </c>
      <c r="T69" s="231">
        <f>SUM(T62:T68)</f>
        <v>6564</v>
      </c>
      <c r="U69" s="337">
        <f>SUM(U62:U68)</f>
        <v>37694.80000000001</v>
      </c>
      <c r="V69" s="354">
        <f t="shared" ref="V69:AX69" si="59">SUM(V62:V68)</f>
        <v>92.552309057151135</v>
      </c>
      <c r="W69" s="239"/>
      <c r="X69" s="395"/>
      <c r="Y69" s="445">
        <f t="shared" ref="Y69" si="60">SUM(Y62:Y68)</f>
        <v>71.246113671278323</v>
      </c>
      <c r="Z69" s="447">
        <f t="shared" si="59"/>
        <v>6.1020408585245312</v>
      </c>
      <c r="AA69" s="448">
        <f t="shared" si="59"/>
        <v>4.7676741557581508</v>
      </c>
      <c r="AB69" s="448">
        <f t="shared" si="59"/>
        <v>5.1441524863439927</v>
      </c>
      <c r="AC69" s="448">
        <f t="shared" si="59"/>
        <v>5.7827857632006232</v>
      </c>
      <c r="AD69" s="444">
        <f t="shared" si="59"/>
        <v>6911.5854872506798</v>
      </c>
      <c r="AE69" s="449">
        <f t="shared" si="59"/>
        <v>86.777766451618533</v>
      </c>
      <c r="AF69" s="449">
        <f t="shared" si="59"/>
        <v>4.6579226914632672</v>
      </c>
      <c r="AG69" s="449">
        <f t="shared" si="59"/>
        <v>8.6207797542246105</v>
      </c>
      <c r="AH69" s="449">
        <f t="shared" si="59"/>
        <v>8.5851566973890456</v>
      </c>
      <c r="AI69" s="449">
        <f t="shared" si="59"/>
        <v>1.8167758986176046</v>
      </c>
      <c r="AJ69" s="449">
        <f t="shared" si="59"/>
        <v>7.6589572196624038</v>
      </c>
      <c r="AK69" s="448">
        <f t="shared" ref="AK69" si="61">SUM(AK62:AK68)</f>
        <v>0.85495336405535483</v>
      </c>
      <c r="AL69" s="449">
        <f t="shared" si="59"/>
        <v>1.2468069892473612</v>
      </c>
      <c r="AM69" s="445">
        <f t="shared" si="59"/>
        <v>39.185362519204155</v>
      </c>
      <c r="AN69" s="445">
        <f t="shared" si="59"/>
        <v>224.42525806452318</v>
      </c>
      <c r="AO69" s="445">
        <f t="shared" ref="AO69" si="62">SUM(AO62:AO68)</f>
        <v>149.61683870968179</v>
      </c>
      <c r="AP69" s="449">
        <f t="shared" si="59"/>
        <v>25.292370353304197</v>
      </c>
      <c r="AQ69" s="445">
        <f t="shared" ref="AQ69:AR69" si="63">SUM(AQ62:AQ68)</f>
        <v>12.468069892473943</v>
      </c>
      <c r="AR69" s="445">
        <f t="shared" si="63"/>
        <v>26.361062058373584</v>
      </c>
      <c r="AS69" s="445">
        <f t="shared" si="59"/>
        <v>10.330686482335405</v>
      </c>
      <c r="AT69" s="445">
        <f t="shared" si="59"/>
        <v>81.933030721967299</v>
      </c>
      <c r="AU69" s="445">
        <f t="shared" si="59"/>
        <v>153.17914439324949</v>
      </c>
      <c r="AV69" s="445">
        <f t="shared" si="59"/>
        <v>391.85362519202835</v>
      </c>
      <c r="AW69" s="449">
        <f t="shared" ref="AW69" si="64">SUM(AW62:AW68)</f>
        <v>56.996890937022314</v>
      </c>
      <c r="AX69" s="449">
        <f t="shared" si="59"/>
        <v>0.29923367741936263</v>
      </c>
    </row>
    <row r="70" spans="1:50" s="18" customFormat="1" ht="13.5" thickBot="1" x14ac:dyDescent="0.3">
      <c r="A70" s="24"/>
      <c r="C70" s="159"/>
      <c r="D70" s="211"/>
      <c r="E70" s="98"/>
      <c r="F70" s="156"/>
      <c r="G70" s="212"/>
      <c r="H70" s="263"/>
      <c r="I70" s="264"/>
      <c r="J70" s="264"/>
      <c r="K70" s="264"/>
      <c r="L70" s="264"/>
      <c r="M70" s="264"/>
      <c r="N70" s="264"/>
      <c r="O70" s="264"/>
      <c r="P70" s="264"/>
      <c r="Q70" s="264"/>
      <c r="R70" s="264"/>
      <c r="S70" s="264"/>
      <c r="T70" s="265"/>
      <c r="U70" s="346"/>
      <c r="V70" s="363"/>
      <c r="W70" s="213"/>
      <c r="X70" s="393"/>
      <c r="Y70" s="363"/>
      <c r="Z70" s="296"/>
      <c r="AA70" s="297"/>
      <c r="AB70" s="297"/>
      <c r="AC70" s="297"/>
      <c r="AD70" s="309"/>
      <c r="AE70" s="320"/>
      <c r="AF70" s="320"/>
      <c r="AG70" s="320"/>
      <c r="AH70" s="320"/>
      <c r="AI70" s="320"/>
      <c r="AJ70" s="320"/>
      <c r="AK70" s="297"/>
      <c r="AL70" s="320"/>
      <c r="AM70" s="363"/>
      <c r="AN70" s="363"/>
      <c r="AO70" s="363"/>
      <c r="AP70" s="320"/>
      <c r="AQ70" s="363"/>
      <c r="AR70" s="363"/>
      <c r="AS70" s="363"/>
      <c r="AT70" s="363"/>
      <c r="AU70" s="363"/>
      <c r="AV70" s="363"/>
      <c r="AW70" s="320"/>
      <c r="AX70" s="321"/>
    </row>
    <row r="71" spans="1:50" s="1" customFormat="1" ht="15" customHeight="1" x14ac:dyDescent="0.25">
      <c r="A71" s="24"/>
      <c r="C71" s="44" t="s">
        <v>172</v>
      </c>
      <c r="D71" s="44"/>
      <c r="E71" s="96"/>
      <c r="F71" s="157"/>
      <c r="G71" s="129"/>
      <c r="H71" s="229">
        <f t="shared" ref="H71:R71" si="65">SUM(H60,H69)</f>
        <v>470</v>
      </c>
      <c r="I71" s="230">
        <f t="shared" si="65"/>
        <v>1554</v>
      </c>
      <c r="J71" s="230">
        <f t="shared" si="65"/>
        <v>930</v>
      </c>
      <c r="K71" s="230">
        <f t="shared" si="65"/>
        <v>2019</v>
      </c>
      <c r="L71" s="230">
        <f t="shared" si="65"/>
        <v>240</v>
      </c>
      <c r="M71" s="230">
        <f t="shared" si="65"/>
        <v>463</v>
      </c>
      <c r="N71" s="230">
        <f t="shared" si="65"/>
        <v>213</v>
      </c>
      <c r="O71" s="230">
        <f t="shared" si="65"/>
        <v>460</v>
      </c>
      <c r="P71" s="230">
        <f t="shared" si="65"/>
        <v>566</v>
      </c>
      <c r="Q71" s="230">
        <f t="shared" si="65"/>
        <v>60</v>
      </c>
      <c r="R71" s="230">
        <f t="shared" si="65"/>
        <v>6975</v>
      </c>
      <c r="S71" s="230">
        <f>SUM(S60,S69)</f>
        <v>100</v>
      </c>
      <c r="T71" s="231">
        <f>SUM(T60,T69)</f>
        <v>7075</v>
      </c>
      <c r="U71" s="337">
        <f>SUM(U60,U69)</f>
        <v>47618.400000000009</v>
      </c>
      <c r="V71" s="354">
        <f t="shared" ref="V71:AX71" si="66">SUM(V60,V69)</f>
        <v>130.78728165646137</v>
      </c>
      <c r="W71" s="239"/>
      <c r="X71" s="395"/>
      <c r="Y71" s="445">
        <f t="shared" ref="Y71" si="67">SUM(Y60,Y69)</f>
        <v>100.67912546514442</v>
      </c>
      <c r="Z71" s="447">
        <f t="shared" si="66"/>
        <v>7.1524928382152888</v>
      </c>
      <c r="AA71" s="448">
        <f t="shared" si="66"/>
        <v>5.6080197127973133</v>
      </c>
      <c r="AB71" s="448">
        <f t="shared" si="66"/>
        <v>6.0370246490460531</v>
      </c>
      <c r="AC71" s="448">
        <f t="shared" si="66"/>
        <v>6.7807111372284865</v>
      </c>
      <c r="AD71" s="444">
        <f t="shared" si="66"/>
        <v>9766.8819613736378</v>
      </c>
      <c r="AE71" s="449">
        <f t="shared" si="66"/>
        <v>122.62717481654754</v>
      </c>
      <c r="AF71" s="449">
        <f t="shared" si="66"/>
        <v>7.3005019047639497</v>
      </c>
      <c r="AG71" s="449">
        <f t="shared" si="66"/>
        <v>12.182174181282425</v>
      </c>
      <c r="AH71" s="449">
        <f t="shared" si="66"/>
        <v>12.13183461854992</v>
      </c>
      <c r="AI71" s="449">
        <f t="shared" si="66"/>
        <v>2.5673176993611957</v>
      </c>
      <c r="AJ71" s="449">
        <f t="shared" si="66"/>
        <v>10.823005987503011</v>
      </c>
      <c r="AK71" s="448">
        <f t="shared" ref="AK71" si="68">SUM(AK60,AK69)</f>
        <v>1.2081495055817491</v>
      </c>
      <c r="AL71" s="449">
        <f t="shared" si="66"/>
        <v>1.7618846956400178</v>
      </c>
      <c r="AM71" s="445">
        <f t="shared" si="66"/>
        <v>55.373519005830559</v>
      </c>
      <c r="AN71" s="445">
        <f t="shared" si="66"/>
        <v>317.13924521520175</v>
      </c>
      <c r="AO71" s="445">
        <f t="shared" ref="AO71" si="69">SUM(AO60,AO69)</f>
        <v>211.42616347680067</v>
      </c>
      <c r="AP71" s="449">
        <f t="shared" si="66"/>
        <v>35.741089540126694</v>
      </c>
      <c r="AQ71" s="445">
        <f t="shared" ref="AQ71:AR71" si="70">SUM(AQ60,AQ69)</f>
        <v>17.618846956400525</v>
      </c>
      <c r="AR71" s="445">
        <f t="shared" si="70"/>
        <v>37.251276422104077</v>
      </c>
      <c r="AS71" s="445">
        <f t="shared" si="66"/>
        <v>14.598473192446001</v>
      </c>
      <c r="AT71" s="445">
        <f t="shared" si="66"/>
        <v>115.7809942849134</v>
      </c>
      <c r="AU71" s="445">
        <f t="shared" si="66"/>
        <v>216.46011975006189</v>
      </c>
      <c r="AV71" s="445">
        <f t="shared" si="66"/>
        <v>553.73519005829235</v>
      </c>
      <c r="AW71" s="449">
        <f t="shared" ref="AW71" si="71">SUM(AW60,AW69)</f>
        <v>80.543300372115255</v>
      </c>
      <c r="AX71" s="449">
        <f t="shared" si="66"/>
        <v>0.42285232695360064</v>
      </c>
    </row>
    <row r="72" spans="1:50" s="19" customFormat="1" ht="13.5" customHeight="1" x14ac:dyDescent="0.25">
      <c r="A72" s="24"/>
      <c r="C72" s="111"/>
      <c r="D72" s="42"/>
      <c r="E72" s="104"/>
      <c r="F72" s="165"/>
      <c r="G72" s="89"/>
      <c r="H72" s="259"/>
      <c r="I72" s="266"/>
      <c r="J72" s="266"/>
      <c r="K72" s="266"/>
      <c r="L72" s="266"/>
      <c r="M72" s="266"/>
      <c r="N72" s="266"/>
      <c r="O72" s="266"/>
      <c r="P72" s="266"/>
      <c r="Q72" s="266"/>
      <c r="R72" s="266"/>
      <c r="S72" s="266"/>
      <c r="T72" s="267"/>
      <c r="U72" s="347"/>
      <c r="V72" s="364"/>
      <c r="W72" s="179"/>
      <c r="X72" s="383"/>
      <c r="Y72" s="364"/>
      <c r="Z72" s="298"/>
      <c r="AA72" s="299"/>
      <c r="AB72" s="299"/>
      <c r="AC72" s="299"/>
      <c r="AD72" s="266"/>
      <c r="AE72" s="322"/>
      <c r="AF72" s="322"/>
      <c r="AG72" s="322"/>
      <c r="AH72" s="322"/>
      <c r="AI72" s="322"/>
      <c r="AJ72" s="322"/>
      <c r="AK72" s="370"/>
      <c r="AL72" s="322"/>
      <c r="AM72" s="364"/>
      <c r="AN72" s="364"/>
      <c r="AO72" s="364"/>
      <c r="AP72" s="369"/>
      <c r="AQ72" s="364"/>
      <c r="AR72" s="364"/>
      <c r="AS72" s="364"/>
      <c r="AT72" s="364"/>
      <c r="AU72" s="364"/>
      <c r="AV72" s="364"/>
      <c r="AW72" s="369"/>
      <c r="AX72" s="322"/>
    </row>
    <row r="73" spans="1:50" s="13" customFormat="1" ht="13.5" thickBot="1" x14ac:dyDescent="0.3">
      <c r="A73" s="24"/>
      <c r="C73" s="86" t="s">
        <v>105</v>
      </c>
      <c r="D73" s="43"/>
      <c r="E73" s="197"/>
      <c r="F73" s="198"/>
      <c r="G73" s="139"/>
      <c r="H73" s="268"/>
      <c r="I73" s="269"/>
      <c r="J73" s="269"/>
      <c r="K73" s="269"/>
      <c r="L73" s="269"/>
      <c r="M73" s="269"/>
      <c r="N73" s="269"/>
      <c r="O73" s="269"/>
      <c r="P73" s="269"/>
      <c r="Q73" s="269"/>
      <c r="R73" s="269"/>
      <c r="S73" s="269"/>
      <c r="T73" s="270"/>
      <c r="U73" s="348"/>
      <c r="V73" s="365"/>
      <c r="W73" s="180"/>
      <c r="X73" s="384"/>
      <c r="Y73" s="365"/>
      <c r="Z73" s="300"/>
      <c r="AA73" s="301"/>
      <c r="AB73" s="301"/>
      <c r="AC73" s="301"/>
      <c r="AD73" s="269"/>
      <c r="AE73" s="323"/>
      <c r="AF73" s="323"/>
      <c r="AG73" s="323"/>
      <c r="AH73" s="323"/>
      <c r="AI73" s="323"/>
      <c r="AJ73" s="323"/>
      <c r="AK73" s="301"/>
      <c r="AL73" s="323"/>
      <c r="AM73" s="365"/>
      <c r="AN73" s="365"/>
      <c r="AO73" s="365"/>
      <c r="AP73" s="323"/>
      <c r="AQ73" s="365"/>
      <c r="AR73" s="365"/>
      <c r="AS73" s="365"/>
      <c r="AT73" s="365"/>
      <c r="AU73" s="365"/>
      <c r="AV73" s="365"/>
      <c r="AW73" s="323"/>
      <c r="AX73" s="323"/>
    </row>
    <row r="74" spans="1:50" s="1" customFormat="1" ht="15" customHeight="1" x14ac:dyDescent="0.25">
      <c r="A74" s="24"/>
      <c r="C74" s="72" t="s">
        <v>173</v>
      </c>
      <c r="D74" s="72"/>
      <c r="E74" s="97"/>
      <c r="F74" s="160"/>
      <c r="G74" s="133"/>
      <c r="H74" s="223">
        <f t="shared" ref="H74:R74" si="72">SUM(H52,H71)</f>
        <v>473</v>
      </c>
      <c r="I74" s="224">
        <f t="shared" si="72"/>
        <v>1564</v>
      </c>
      <c r="J74" s="224">
        <f t="shared" si="72"/>
        <v>934</v>
      </c>
      <c r="K74" s="224">
        <f t="shared" si="72"/>
        <v>2032</v>
      </c>
      <c r="L74" s="224">
        <f t="shared" si="72"/>
        <v>240</v>
      </c>
      <c r="M74" s="224">
        <f t="shared" si="72"/>
        <v>470</v>
      </c>
      <c r="N74" s="224">
        <f t="shared" si="72"/>
        <v>214</v>
      </c>
      <c r="O74" s="224">
        <f t="shared" si="72"/>
        <v>465</v>
      </c>
      <c r="P74" s="224">
        <f t="shared" si="72"/>
        <v>570</v>
      </c>
      <c r="Q74" s="224">
        <f t="shared" si="72"/>
        <v>61</v>
      </c>
      <c r="R74" s="224">
        <f t="shared" si="72"/>
        <v>7023</v>
      </c>
      <c r="S74" s="224">
        <f>SUM(S52,S71)</f>
        <v>102</v>
      </c>
      <c r="T74" s="225">
        <f>SUM(T52,T71)</f>
        <v>7140</v>
      </c>
      <c r="U74" s="335">
        <f>SUM(U52,U71)</f>
        <v>48360.500000000007</v>
      </c>
      <c r="V74" s="352">
        <f t="shared" ref="V74:AX74" si="73">SUM(V52,V71)</f>
        <v>133.27095564634644</v>
      </c>
      <c r="W74" s="173"/>
      <c r="X74" s="385"/>
      <c r="Y74" s="400">
        <f t="shared" ref="Y74" si="74">SUM(Y52,Y71)</f>
        <v>101.97779394413639</v>
      </c>
      <c r="Z74" s="398">
        <f t="shared" si="73"/>
        <v>7.1753007573976815</v>
      </c>
      <c r="AA74" s="402">
        <f t="shared" si="73"/>
        <v>5.6257461373520234</v>
      </c>
      <c r="AB74" s="402">
        <f t="shared" si="73"/>
        <v>6.0572800595861684</v>
      </c>
      <c r="AC74" s="402">
        <f t="shared" si="73"/>
        <v>6.8035190564108792</v>
      </c>
      <c r="AD74" s="407">
        <f>SUM(AD52,AD71)</f>
        <v>9891.4707844526711</v>
      </c>
      <c r="AE74" s="401">
        <f t="shared" si="73"/>
        <v>124.55180150241365</v>
      </c>
      <c r="AF74" s="401">
        <f t="shared" si="73"/>
        <v>7.4059488068295103</v>
      </c>
      <c r="AG74" s="401">
        <f t="shared" si="73"/>
        <v>12.632457961180188</v>
      </c>
      <c r="AH74" s="401">
        <f t="shared" si="73"/>
        <v>12.220203105506783</v>
      </c>
      <c r="AI74" s="401">
        <f t="shared" si="73"/>
        <v>2.6392167087890241</v>
      </c>
      <c r="AJ74" s="401">
        <f t="shared" si="73"/>
        <v>10.857774884508752</v>
      </c>
      <c r="AK74" s="402">
        <f t="shared" ref="AK74" si="75">SUM(AK52,AK71)</f>
        <v>1.219601400351042</v>
      </c>
      <c r="AL74" s="401">
        <f t="shared" si="73"/>
        <v>1.7988967472912891</v>
      </c>
      <c r="AM74" s="400">
        <f t="shared" si="73"/>
        <v>55.373519005830559</v>
      </c>
      <c r="AN74" s="400">
        <f t="shared" si="73"/>
        <v>324.10483069343144</v>
      </c>
      <c r="AO74" s="400">
        <f t="shared" ref="AO74" si="76">SUM(AO52,AO71)</f>
        <v>217.01043793646616</v>
      </c>
      <c r="AP74" s="401">
        <f t="shared" si="73"/>
        <v>37.818959106513859</v>
      </c>
      <c r="AQ74" s="400">
        <f t="shared" ref="AQ74:AR74" si="77">SUM(AQ52,AQ71)</f>
        <v>20.21618391438448</v>
      </c>
      <c r="AR74" s="400">
        <f t="shared" si="77"/>
        <v>37.251276422104077</v>
      </c>
      <c r="AS74" s="400">
        <f t="shared" si="73"/>
        <v>14.598473192446001</v>
      </c>
      <c r="AT74" s="400">
        <f t="shared" si="73"/>
        <v>118.11859754709896</v>
      </c>
      <c r="AU74" s="400">
        <f t="shared" si="73"/>
        <v>216.46011975006189</v>
      </c>
      <c r="AV74" s="400">
        <f t="shared" si="73"/>
        <v>553.73519005829235</v>
      </c>
      <c r="AW74" s="401">
        <f t="shared" ref="AW74" si="78">SUM(AW52,AW71)</f>
        <v>80.543300372115255</v>
      </c>
      <c r="AX74" s="401">
        <f t="shared" si="73"/>
        <v>0.42285232695360064</v>
      </c>
    </row>
    <row r="75" spans="1:50" s="19" customFormat="1" ht="13.5" customHeight="1" x14ac:dyDescent="0.25">
      <c r="A75" s="24"/>
      <c r="C75" s="111"/>
      <c r="D75" s="42"/>
      <c r="E75" s="104"/>
      <c r="F75" s="165"/>
      <c r="G75" s="89"/>
      <c r="H75" s="259"/>
      <c r="I75" s="266"/>
      <c r="J75" s="266"/>
      <c r="K75" s="266"/>
      <c r="L75" s="266"/>
      <c r="M75" s="266"/>
      <c r="N75" s="266"/>
      <c r="O75" s="266"/>
      <c r="P75" s="266"/>
      <c r="Q75" s="266"/>
      <c r="R75" s="266"/>
      <c r="S75" s="266"/>
      <c r="T75" s="267"/>
      <c r="U75" s="347"/>
      <c r="V75" s="364"/>
      <c r="W75" s="179"/>
      <c r="X75" s="383"/>
      <c r="Y75" s="364"/>
      <c r="Z75" s="298"/>
      <c r="AA75" s="299"/>
      <c r="AB75" s="299"/>
      <c r="AC75" s="299"/>
      <c r="AD75" s="266"/>
      <c r="AE75" s="322"/>
      <c r="AF75" s="322"/>
      <c r="AG75" s="322"/>
      <c r="AH75" s="322"/>
      <c r="AI75" s="322"/>
      <c r="AJ75" s="322"/>
      <c r="AK75" s="370"/>
      <c r="AL75" s="322"/>
      <c r="AM75" s="364"/>
      <c r="AN75" s="364"/>
      <c r="AO75" s="364"/>
      <c r="AP75" s="369"/>
      <c r="AQ75" s="364"/>
      <c r="AR75" s="364"/>
      <c r="AS75" s="364"/>
      <c r="AT75" s="364"/>
      <c r="AU75" s="364"/>
      <c r="AV75" s="364"/>
      <c r="AW75" s="369"/>
      <c r="AX75" s="322"/>
    </row>
    <row r="76" spans="1:50" s="13" customFormat="1" ht="13.5" thickBot="1" x14ac:dyDescent="0.3">
      <c r="A76" s="24"/>
      <c r="C76" s="86" t="s">
        <v>106</v>
      </c>
      <c r="D76" s="43"/>
      <c r="E76" s="197"/>
      <c r="F76" s="198"/>
      <c r="G76" s="139"/>
      <c r="H76" s="271"/>
      <c r="I76" s="272"/>
      <c r="J76" s="272"/>
      <c r="K76" s="272"/>
      <c r="L76" s="272"/>
      <c r="M76" s="272"/>
      <c r="N76" s="272"/>
      <c r="O76" s="272"/>
      <c r="P76" s="272"/>
      <c r="Q76" s="272"/>
      <c r="R76" s="272"/>
      <c r="S76" s="272"/>
      <c r="T76" s="273"/>
      <c r="U76" s="349"/>
      <c r="V76" s="366"/>
      <c r="W76" s="214"/>
      <c r="X76" s="386"/>
      <c r="Y76" s="366"/>
      <c r="Z76" s="302"/>
      <c r="AA76" s="303"/>
      <c r="AB76" s="303"/>
      <c r="AC76" s="303"/>
      <c r="AD76" s="272"/>
      <c r="AE76" s="324"/>
      <c r="AF76" s="324"/>
      <c r="AG76" s="324"/>
      <c r="AH76" s="324"/>
      <c r="AI76" s="324"/>
      <c r="AJ76" s="324"/>
      <c r="AK76" s="303"/>
      <c r="AL76" s="324"/>
      <c r="AM76" s="366"/>
      <c r="AN76" s="366"/>
      <c r="AO76" s="366"/>
      <c r="AP76" s="324"/>
      <c r="AQ76" s="366"/>
      <c r="AR76" s="366"/>
      <c r="AS76" s="366"/>
      <c r="AT76" s="366"/>
      <c r="AU76" s="366"/>
      <c r="AV76" s="366"/>
      <c r="AW76" s="324"/>
      <c r="AX76" s="324"/>
    </row>
    <row r="77" spans="1:50" s="1" customFormat="1" ht="15" customHeight="1" x14ac:dyDescent="0.25">
      <c r="A77" s="24"/>
      <c r="C77" s="44" t="s">
        <v>102</v>
      </c>
      <c r="D77" s="44"/>
      <c r="E77" s="96"/>
      <c r="F77" s="157"/>
      <c r="G77" s="129"/>
      <c r="H77" s="229">
        <f t="shared" ref="H77:R77" si="79">SUM(H38,H74)</f>
        <v>480</v>
      </c>
      <c r="I77" s="230">
        <f t="shared" si="79"/>
        <v>1575</v>
      </c>
      <c r="J77" s="230">
        <f t="shared" si="79"/>
        <v>943</v>
      </c>
      <c r="K77" s="230">
        <f t="shared" si="79"/>
        <v>2039</v>
      </c>
      <c r="L77" s="230">
        <f t="shared" si="79"/>
        <v>259</v>
      </c>
      <c r="M77" s="230">
        <f t="shared" si="79"/>
        <v>522</v>
      </c>
      <c r="N77" s="230">
        <f t="shared" si="79"/>
        <v>318</v>
      </c>
      <c r="O77" s="230">
        <f t="shared" si="79"/>
        <v>790</v>
      </c>
      <c r="P77" s="230">
        <f t="shared" si="79"/>
        <v>856</v>
      </c>
      <c r="Q77" s="230">
        <f t="shared" si="79"/>
        <v>112</v>
      </c>
      <c r="R77" s="230">
        <f t="shared" si="79"/>
        <v>7894</v>
      </c>
      <c r="S77" s="230">
        <f>SUM(S38,S74)</f>
        <v>105</v>
      </c>
      <c r="T77" s="231">
        <f>SUM(T38,T74)</f>
        <v>22779</v>
      </c>
      <c r="U77" s="337">
        <f>SUM(U38,U74)</f>
        <v>178042.83000000022</v>
      </c>
      <c r="V77" s="354">
        <f t="shared" ref="V77:AX77" si="80">SUM(V38,V74)</f>
        <v>505.08572853763701</v>
      </c>
      <c r="W77" s="239"/>
      <c r="X77" s="382"/>
      <c r="Y77" s="445">
        <f t="shared" ref="Y77" si="81">SUM(Y38,Y74)</f>
        <v>503.86136084983235</v>
      </c>
      <c r="Z77" s="447">
        <f t="shared" si="80"/>
        <v>38.211203662089382</v>
      </c>
      <c r="AA77" s="448">
        <f t="shared" si="80"/>
        <v>33.32757336896244</v>
      </c>
      <c r="AB77" s="448">
        <f t="shared" si="80"/>
        <v>35.143105775557665</v>
      </c>
      <c r="AC77" s="448">
        <f t="shared" si="80"/>
        <v>37.27286176911506</v>
      </c>
      <c r="AD77" s="444">
        <f>SUM(AD38,AD74)</f>
        <v>50919.242354031827</v>
      </c>
      <c r="AE77" s="449">
        <f t="shared" si="80"/>
        <v>911.08996313195303</v>
      </c>
      <c r="AF77" s="449">
        <f t="shared" si="80"/>
        <v>33.204217527410862</v>
      </c>
      <c r="AG77" s="449">
        <f t="shared" si="80"/>
        <v>15.853001095229345</v>
      </c>
      <c r="AH77" s="449">
        <f t="shared" si="80"/>
        <v>102.86727024499235</v>
      </c>
      <c r="AI77" s="449">
        <f t="shared" si="80"/>
        <v>43.189507440886558</v>
      </c>
      <c r="AJ77" s="449">
        <f t="shared" si="80"/>
        <v>61.422189842122712</v>
      </c>
      <c r="AK77" s="448">
        <f t="shared" ref="AK77" si="82">SUM(AK38,AK74)</f>
        <v>30.372945181832488</v>
      </c>
      <c r="AL77" s="449">
        <f t="shared" si="80"/>
        <v>210.65708757457838</v>
      </c>
      <c r="AM77" s="445">
        <f t="shared" si="80"/>
        <v>1602.6462976389817</v>
      </c>
      <c r="AN77" s="445">
        <f t="shared" si="80"/>
        <v>1012.0086765097219</v>
      </c>
      <c r="AO77" s="445">
        <f t="shared" ref="AO77" si="83">SUM(AO38,AO74)</f>
        <v>481.38689872700127</v>
      </c>
      <c r="AP77" s="449">
        <f t="shared" si="80"/>
        <v>91.724540000876388</v>
      </c>
      <c r="AQ77" s="445">
        <f t="shared" ref="AQ77:AR77" si="84">SUM(AQ38,AQ74)</f>
        <v>672.3951788761234</v>
      </c>
      <c r="AR77" s="445">
        <f t="shared" si="84"/>
        <v>4257.844780710514</v>
      </c>
      <c r="AS77" s="445">
        <f t="shared" si="80"/>
        <v>2648.6251339108953</v>
      </c>
      <c r="AT77" s="445">
        <f t="shared" si="80"/>
        <v>342.50922525513204</v>
      </c>
      <c r="AU77" s="445">
        <f t="shared" si="80"/>
        <v>727.17858858712043</v>
      </c>
      <c r="AV77" s="445">
        <f t="shared" si="80"/>
        <v>5834.3948141143319</v>
      </c>
      <c r="AW77" s="449">
        <f t="shared" ref="AW77" si="85">SUM(AW38,AW74)</f>
        <v>135.84614117695816</v>
      </c>
      <c r="AX77" s="449">
        <f t="shared" si="80"/>
        <v>62.748595482960965</v>
      </c>
    </row>
    <row r="78" spans="1:50" s="30" customFormat="1" x14ac:dyDescent="0.25">
      <c r="A78" s="24"/>
      <c r="C78" s="148"/>
      <c r="D78" s="111"/>
      <c r="E78" s="149"/>
      <c r="F78" s="150"/>
      <c r="G78" s="28"/>
      <c r="H78" s="246"/>
      <c r="I78" s="247"/>
      <c r="J78" s="247"/>
      <c r="K78" s="247"/>
      <c r="L78" s="247"/>
      <c r="M78" s="247"/>
      <c r="N78" s="247"/>
      <c r="O78" s="247"/>
      <c r="P78" s="247"/>
      <c r="Q78" s="247"/>
      <c r="R78" s="247"/>
      <c r="S78" s="247"/>
      <c r="T78" s="248"/>
      <c r="U78" s="340"/>
      <c r="V78" s="357"/>
      <c r="W78" s="234"/>
      <c r="X78" s="376"/>
      <c r="Y78" s="357"/>
      <c r="Z78" s="285"/>
      <c r="AA78" s="286"/>
      <c r="AB78" s="286"/>
      <c r="AC78" s="286"/>
      <c r="AD78" s="308"/>
      <c r="AE78" s="314"/>
      <c r="AF78" s="314"/>
      <c r="AG78" s="314"/>
      <c r="AH78" s="314"/>
      <c r="AI78" s="314"/>
      <c r="AJ78" s="314"/>
      <c r="AK78" s="293"/>
      <c r="AL78" s="314"/>
      <c r="AM78" s="357"/>
      <c r="AN78" s="357"/>
      <c r="AO78" s="357"/>
      <c r="AP78" s="318"/>
      <c r="AQ78" s="357"/>
      <c r="AR78" s="357"/>
      <c r="AS78" s="357"/>
      <c r="AT78" s="357"/>
      <c r="AU78" s="357"/>
      <c r="AV78" s="357"/>
      <c r="AW78" s="318"/>
      <c r="AX78" s="314"/>
    </row>
    <row r="79" spans="1:50" s="53" customFormat="1" x14ac:dyDescent="0.25">
      <c r="A79" s="26"/>
      <c r="C79" s="85" t="s">
        <v>48</v>
      </c>
      <c r="D79" s="73"/>
      <c r="E79" s="55"/>
      <c r="F79" s="166"/>
      <c r="G79" s="140"/>
      <c r="H79" s="274"/>
      <c r="I79" s="275"/>
      <c r="J79" s="275"/>
      <c r="K79" s="275"/>
      <c r="L79" s="275"/>
      <c r="M79" s="275"/>
      <c r="N79" s="275"/>
      <c r="O79" s="275"/>
      <c r="P79" s="275"/>
      <c r="Q79" s="275"/>
      <c r="R79" s="275"/>
      <c r="S79" s="275"/>
      <c r="T79" s="276"/>
      <c r="U79" s="350"/>
      <c r="V79" s="367"/>
      <c r="W79" s="64"/>
      <c r="X79" s="373"/>
      <c r="Y79" s="367"/>
      <c r="Z79" s="304"/>
      <c r="AA79" s="305"/>
      <c r="AB79" s="305"/>
      <c r="AC79" s="305"/>
      <c r="AD79" s="275"/>
      <c r="AE79" s="325"/>
      <c r="AF79" s="325"/>
      <c r="AG79" s="325"/>
      <c r="AH79" s="325"/>
      <c r="AI79" s="325"/>
      <c r="AJ79" s="325"/>
      <c r="AK79" s="305"/>
      <c r="AL79" s="325"/>
      <c r="AM79" s="367"/>
      <c r="AN79" s="367"/>
      <c r="AO79" s="367"/>
      <c r="AP79" s="325"/>
      <c r="AQ79" s="367"/>
      <c r="AR79" s="367"/>
      <c r="AS79" s="367"/>
      <c r="AT79" s="367"/>
      <c r="AU79" s="367"/>
      <c r="AV79" s="367"/>
      <c r="AW79" s="325"/>
      <c r="AX79" s="325"/>
    </row>
    <row r="80" spans="1:50" s="14" customFormat="1" x14ac:dyDescent="0.25">
      <c r="A80" s="26"/>
      <c r="B80" s="53"/>
      <c r="C80" s="87"/>
      <c r="D80" s="79"/>
      <c r="E80" s="63"/>
      <c r="F80" s="199"/>
      <c r="G80" s="141"/>
      <c r="H80" s="277"/>
      <c r="I80" s="278"/>
      <c r="J80" s="278"/>
      <c r="K80" s="278"/>
      <c r="L80" s="278"/>
      <c r="M80" s="278"/>
      <c r="N80" s="278"/>
      <c r="O80" s="278"/>
      <c r="P80" s="278"/>
      <c r="Q80" s="278"/>
      <c r="R80" s="278"/>
      <c r="S80" s="278"/>
      <c r="T80" s="279"/>
      <c r="U80" s="351"/>
      <c r="V80" s="368"/>
      <c r="W80" s="203"/>
      <c r="X80" s="387"/>
      <c r="Y80" s="368"/>
      <c r="Z80" s="306"/>
      <c r="AA80" s="307"/>
      <c r="AB80" s="307"/>
      <c r="AC80" s="307"/>
      <c r="AD80" s="278"/>
      <c r="AE80" s="326"/>
      <c r="AF80" s="326"/>
      <c r="AG80" s="326"/>
      <c r="AH80" s="326"/>
      <c r="AI80" s="326"/>
      <c r="AJ80" s="326"/>
      <c r="AK80" s="307"/>
      <c r="AL80" s="326"/>
      <c r="AM80" s="368"/>
      <c r="AN80" s="368"/>
      <c r="AO80" s="368"/>
      <c r="AP80" s="326"/>
      <c r="AQ80" s="368"/>
      <c r="AR80" s="368"/>
      <c r="AS80" s="368"/>
      <c r="AT80" s="368"/>
      <c r="AU80" s="368"/>
      <c r="AV80" s="368"/>
      <c r="AW80" s="326"/>
      <c r="AX80" s="326"/>
    </row>
    <row r="81" spans="1:52" s="1" customFormat="1" x14ac:dyDescent="0.25">
      <c r="A81" s="24" t="str">
        <f>DB!B53</f>
        <v>EO01</v>
      </c>
      <c r="B81" s="24" t="str">
        <f>DB!B53</f>
        <v>EO01</v>
      </c>
      <c r="C81" s="69" t="s">
        <v>165</v>
      </c>
      <c r="D81" s="69" t="s">
        <v>30</v>
      </c>
      <c r="E81" s="119" t="s">
        <v>115</v>
      </c>
      <c r="F81" s="161" t="s">
        <v>51</v>
      </c>
      <c r="G81" s="127"/>
      <c r="H81" s="223">
        <f>DB!AI53</f>
        <v>0</v>
      </c>
      <c r="I81" s="224">
        <f>DB!AJ53</f>
        <v>0</v>
      </c>
      <c r="J81" s="224">
        <f>DB!AK53</f>
        <v>1</v>
      </c>
      <c r="K81" s="224">
        <f>DB!AL53</f>
        <v>0</v>
      </c>
      <c r="L81" s="224">
        <f>DB!AM53</f>
        <v>67</v>
      </c>
      <c r="M81" s="224">
        <f>DB!AN53</f>
        <v>37</v>
      </c>
      <c r="N81" s="224">
        <f>DB!AO53</f>
        <v>12</v>
      </c>
      <c r="O81" s="224">
        <f>DB!AP53</f>
        <v>11</v>
      </c>
      <c r="P81" s="224">
        <f>DB!AQ53</f>
        <v>13</v>
      </c>
      <c r="Q81" s="224">
        <f>DB!AR53</f>
        <v>4</v>
      </c>
      <c r="R81" s="224">
        <f>SUM(H81:Q81)</f>
        <v>145</v>
      </c>
      <c r="S81" s="224">
        <f>DB!AS53</f>
        <v>0</v>
      </c>
      <c r="T81" s="225">
        <f>DB!C53</f>
        <v>145</v>
      </c>
      <c r="U81" s="335">
        <f>DB!E53</f>
        <v>1982.7</v>
      </c>
      <c r="V81" s="352">
        <f>DB!F53*1000</f>
        <v>7.3531073067150396</v>
      </c>
      <c r="W81" s="177">
        <f t="shared" ref="W81:W91" si="86">IF(T81=0,0,U81/T81)</f>
        <v>13.673793103448276</v>
      </c>
      <c r="X81" s="450">
        <v>0.95763296901826367</v>
      </c>
      <c r="Y81" s="400">
        <f t="shared" ref="Y81:Y91" si="87">V81*X81</f>
        <v>7.0415779816394117</v>
      </c>
      <c r="Z81" s="398">
        <f>DB!H53*$X81</f>
        <v>4.7007949625890513E-3</v>
      </c>
      <c r="AA81" s="402">
        <f>DB!I53*$X81</f>
        <v>3.8712429103674542E-3</v>
      </c>
      <c r="AB81" s="402">
        <f>DB!J53*$X81</f>
        <v>4.7007949625890513E-3</v>
      </c>
      <c r="AC81" s="402">
        <f>DB!K53*$X81</f>
        <v>4.7007949625890513E-3</v>
      </c>
      <c r="AD81" s="407">
        <f>DB!L53*$X81</f>
        <v>516.27441445783916</v>
      </c>
      <c r="AE81" s="401">
        <f>DB!M53*$X81</f>
        <v>4.2249467889836627E-2</v>
      </c>
      <c r="AF81" s="401">
        <f>DB!N53*$X81</f>
        <v>0.27215698899036395</v>
      </c>
      <c r="AG81" s="401">
        <f>DB!O53*$X81</f>
        <v>0.42249467889836528</v>
      </c>
      <c r="AH81" s="401">
        <f>DB!P53*$X81</f>
        <v>6.0557570642099101E-3</v>
      </c>
      <c r="AI81" s="401">
        <f>DB!Q53*$X81</f>
        <v>1.4083155963278844E-4</v>
      </c>
      <c r="AJ81" s="401">
        <f>DB!R53*$X81</f>
        <v>6.0557570642099101E-3</v>
      </c>
      <c r="AK81" s="402">
        <f>DB!S53*1000*$X81</f>
        <v>7.7457357798033592E-3</v>
      </c>
      <c r="AL81" s="401">
        <f>DB!T53*$X81</f>
        <v>5.6332623853115377E-4</v>
      </c>
      <c r="AM81" s="400">
        <f>DB!U53*1000*$X81</f>
        <v>5.2811834862295591E-2</v>
      </c>
      <c r="AN81" s="400">
        <f>DB!V53*1000*$X81</f>
        <v>1.9223507889875542</v>
      </c>
      <c r="AO81" s="400">
        <f>DB!W53*1000*$X81</f>
        <v>0</v>
      </c>
      <c r="AP81" s="401">
        <f>DB!X53*1000*$X81</f>
        <v>0</v>
      </c>
      <c r="AQ81" s="400">
        <f>DB!Y53*1000*$X81</f>
        <v>0</v>
      </c>
      <c r="AR81" s="400">
        <f>DB!Z53*1000*$X81</f>
        <v>0</v>
      </c>
      <c r="AS81" s="400">
        <f>DB!AA53*1000*$X81</f>
        <v>0</v>
      </c>
      <c r="AT81" s="400">
        <f>DB!AB53*1000*$X81</f>
        <v>0</v>
      </c>
      <c r="AU81" s="400">
        <f>DB!AC53*1000*$X81</f>
        <v>0</v>
      </c>
      <c r="AV81" s="400">
        <f>DB!AD53*1000*$X81</f>
        <v>0</v>
      </c>
      <c r="AW81" s="401">
        <f>DB!AE53*1000*$X81</f>
        <v>0</v>
      </c>
      <c r="AX81" s="401">
        <f>DB!AF53*$X81</f>
        <v>0</v>
      </c>
    </row>
    <row r="82" spans="1:52" s="1" customFormat="1" x14ac:dyDescent="0.25">
      <c r="A82" s="24" t="str">
        <f>DB!B54</f>
        <v>EO02</v>
      </c>
      <c r="B82" s="24" t="str">
        <f>DB!B54</f>
        <v>EO02</v>
      </c>
      <c r="C82" s="111" t="s">
        <v>166</v>
      </c>
      <c r="D82" s="111"/>
      <c r="E82" s="120" t="s">
        <v>86</v>
      </c>
      <c r="F82" s="162"/>
      <c r="G82" s="128"/>
      <c r="H82" s="223">
        <f>DB!AI54</f>
        <v>3</v>
      </c>
      <c r="I82" s="224">
        <f>DB!AJ54</f>
        <v>3</v>
      </c>
      <c r="J82" s="224">
        <f>DB!AK54</f>
        <v>1</v>
      </c>
      <c r="K82" s="224">
        <f>DB!AL54</f>
        <v>12</v>
      </c>
      <c r="L82" s="224">
        <f>DB!AM54</f>
        <v>3730</v>
      </c>
      <c r="M82" s="224">
        <f>DB!AN54</f>
        <v>973</v>
      </c>
      <c r="N82" s="224">
        <f>DB!AO54</f>
        <v>255</v>
      </c>
      <c r="O82" s="224">
        <f>DB!AP54</f>
        <v>318</v>
      </c>
      <c r="P82" s="224">
        <f>DB!AQ54</f>
        <v>239</v>
      </c>
      <c r="Q82" s="224">
        <f>DB!AR54</f>
        <v>41</v>
      </c>
      <c r="R82" s="224">
        <f t="shared" ref="R82:R91" si="88">SUM(H82:Q82)</f>
        <v>5575</v>
      </c>
      <c r="S82" s="224">
        <f>DB!AS54</f>
        <v>15</v>
      </c>
      <c r="T82" s="225">
        <f>DB!C54</f>
        <v>5590</v>
      </c>
      <c r="U82" s="335">
        <f>DB!E54</f>
        <v>127061.3</v>
      </c>
      <c r="V82" s="352">
        <f>DB!F54*1000</f>
        <v>484.06385092361501</v>
      </c>
      <c r="W82" s="177">
        <f t="shared" si="86"/>
        <v>22.73010733452594</v>
      </c>
      <c r="X82" s="450">
        <v>0.95763296901826367</v>
      </c>
      <c r="Y82" s="400">
        <f t="shared" si="87"/>
        <v>463.5555027543956</v>
      </c>
      <c r="Z82" s="398">
        <f>DB!H54*$X82</f>
        <v>0.12742427608406051</v>
      </c>
      <c r="AA82" s="402">
        <f>DB!I54*$X82</f>
        <v>0.10922080807205993</v>
      </c>
      <c r="AB82" s="402">
        <f>DB!J54*$X82</f>
        <v>0.12742427608406051</v>
      </c>
      <c r="AC82" s="402">
        <f>DB!K54*$X82</f>
        <v>0.12742427608406051</v>
      </c>
      <c r="AD82" s="407">
        <f>DB!L54*$X82</f>
        <v>33986.962350946007</v>
      </c>
      <c r="AE82" s="401">
        <f>DB!M54*$X82</f>
        <v>2.7813330165264314</v>
      </c>
      <c r="AF82" s="401">
        <f>DB!N54*$X82</f>
        <v>17.404522461987522</v>
      </c>
      <c r="AG82" s="401">
        <f>DB!O54*$X82</f>
        <v>27.81333016526661</v>
      </c>
      <c r="AH82" s="401">
        <f>DB!P54*$X82</f>
        <v>0.39865773236882057</v>
      </c>
      <c r="AI82" s="401">
        <f>DB!Q54*$X82</f>
        <v>9.2711100550882004E-3</v>
      </c>
      <c r="AJ82" s="401">
        <f>DB!R54*$X82</f>
        <v>0.39865773236882057</v>
      </c>
      <c r="AK82" s="402">
        <f>DB!S54*1000*$X82</f>
        <v>0.50991105302986151</v>
      </c>
      <c r="AL82" s="401">
        <f>DB!T54*$X82</f>
        <v>3.7084440220352802E-2</v>
      </c>
      <c r="AM82" s="400">
        <f>DB!U54*1000*$X82</f>
        <v>3.4766662706581273</v>
      </c>
      <c r="AN82" s="400">
        <f>DB!V54*1000*$X82</f>
        <v>126.5506522519549</v>
      </c>
      <c r="AO82" s="400">
        <f>DB!W54*1000*$X82</f>
        <v>0</v>
      </c>
      <c r="AP82" s="401">
        <f>DB!X54*1000*$X82</f>
        <v>0</v>
      </c>
      <c r="AQ82" s="400">
        <f>DB!Y54*1000*$X82</f>
        <v>0</v>
      </c>
      <c r="AR82" s="400">
        <f>DB!Z54*1000*$X82</f>
        <v>0</v>
      </c>
      <c r="AS82" s="400">
        <f>DB!AA54*1000*$X82</f>
        <v>0</v>
      </c>
      <c r="AT82" s="400">
        <f>DB!AB54*1000*$X82</f>
        <v>0</v>
      </c>
      <c r="AU82" s="400">
        <f>DB!AC54*1000*$X82</f>
        <v>0</v>
      </c>
      <c r="AV82" s="400">
        <f>DB!AD54*1000*$X82</f>
        <v>0</v>
      </c>
      <c r="AW82" s="401">
        <f>DB!AE54*1000*$X82</f>
        <v>0</v>
      </c>
      <c r="AX82" s="401">
        <f>DB!AF54*$X82</f>
        <v>0</v>
      </c>
    </row>
    <row r="83" spans="1:52" s="1" customFormat="1" x14ac:dyDescent="0.25">
      <c r="A83" s="24" t="str">
        <f>DB!B55</f>
        <v>EO03</v>
      </c>
      <c r="B83" s="24" t="str">
        <f>DB!B55</f>
        <v>EO03</v>
      </c>
      <c r="C83" s="111" t="s">
        <v>167</v>
      </c>
      <c r="D83" s="111"/>
      <c r="E83" s="121" t="s">
        <v>12</v>
      </c>
      <c r="F83" s="162"/>
      <c r="G83" s="128"/>
      <c r="H83" s="223">
        <f>DB!AI55</f>
        <v>0</v>
      </c>
      <c r="I83" s="224">
        <f>DB!AJ55</f>
        <v>0</v>
      </c>
      <c r="J83" s="224">
        <f>DB!AK55</f>
        <v>2</v>
      </c>
      <c r="K83" s="224">
        <f>DB!AL55</f>
        <v>2</v>
      </c>
      <c r="L83" s="224">
        <f>DB!AM55</f>
        <v>536</v>
      </c>
      <c r="M83" s="224">
        <f>DB!AN55</f>
        <v>172</v>
      </c>
      <c r="N83" s="224">
        <f>DB!AO55</f>
        <v>81</v>
      </c>
      <c r="O83" s="224">
        <f>DB!AP55</f>
        <v>67</v>
      </c>
      <c r="P83" s="224">
        <f>DB!AQ55</f>
        <v>49</v>
      </c>
      <c r="Q83" s="224">
        <f>DB!AR55</f>
        <v>12</v>
      </c>
      <c r="R83" s="224">
        <f t="shared" si="88"/>
        <v>921</v>
      </c>
      <c r="S83" s="224">
        <f>DB!AS55</f>
        <v>6</v>
      </c>
      <c r="T83" s="225">
        <f>DB!C55</f>
        <v>927</v>
      </c>
      <c r="U83" s="335">
        <f>DB!E55</f>
        <v>223036.1</v>
      </c>
      <c r="V83" s="352">
        <f>DB!F55*1000</f>
        <v>927.94493112465807</v>
      </c>
      <c r="W83" s="177">
        <f t="shared" si="86"/>
        <v>240.59989212513486</v>
      </c>
      <c r="X83" s="450">
        <v>0.95763296901826367</v>
      </c>
      <c r="Y83" s="400">
        <f t="shared" si="87"/>
        <v>888.63065947835446</v>
      </c>
      <c r="Z83" s="398">
        <f>DB!H55*$X83</f>
        <v>0.34895842435669278</v>
      </c>
      <c r="AA83" s="402">
        <f>DB!I55*$X83</f>
        <v>0.27916673948535364</v>
      </c>
      <c r="AB83" s="402">
        <f>DB!J55*$X83</f>
        <v>0.34895842435669278</v>
      </c>
      <c r="AC83" s="402">
        <f>DB!K55*$X83</f>
        <v>0.34895842435669278</v>
      </c>
      <c r="AD83" s="407">
        <f>DB!L55*$X83</f>
        <v>65152.622691634118</v>
      </c>
      <c r="AE83" s="401">
        <f>DB!M55*$X83</f>
        <v>5.3317839568701286</v>
      </c>
      <c r="AF83" s="401">
        <f>DB!N55*$X83</f>
        <v>36.308179273914845</v>
      </c>
      <c r="AG83" s="401">
        <f>DB!O55*$X83</f>
        <v>53.31783956870138</v>
      </c>
      <c r="AH83" s="401">
        <f>DB!P55*$X83</f>
        <v>0.76422236715138592</v>
      </c>
      <c r="AI83" s="401">
        <f>DB!Q55*$X83</f>
        <v>1.7772613189567125E-2</v>
      </c>
      <c r="AJ83" s="401">
        <f>DB!R55*$X83</f>
        <v>0.76422236715138592</v>
      </c>
      <c r="AK83" s="402">
        <f>DB!S55*1000*$X83</f>
        <v>0.97749372542618618</v>
      </c>
      <c r="AL83" s="401">
        <f>DB!T55*$X83</f>
        <v>7.1090452758268502E-2</v>
      </c>
      <c r="AM83" s="400">
        <f>DB!U55*1000*$X83</f>
        <v>6.6647299460876912</v>
      </c>
      <c r="AN83" s="400">
        <f>DB!V55*1000*$X83</f>
        <v>242.59617003759013</v>
      </c>
      <c r="AO83" s="400">
        <f>DB!W55*1000*$X83</f>
        <v>0</v>
      </c>
      <c r="AP83" s="401">
        <f>DB!X55*1000*$X83</f>
        <v>0</v>
      </c>
      <c r="AQ83" s="400">
        <f>DB!Y55*1000*$X83</f>
        <v>0</v>
      </c>
      <c r="AR83" s="400">
        <f>DB!Z55*1000*$X83</f>
        <v>0</v>
      </c>
      <c r="AS83" s="400">
        <f>DB!AA55*1000*$X83</f>
        <v>0</v>
      </c>
      <c r="AT83" s="400">
        <f>DB!AB55*1000*$X83</f>
        <v>0</v>
      </c>
      <c r="AU83" s="400">
        <f>DB!AC55*1000*$X83</f>
        <v>0</v>
      </c>
      <c r="AV83" s="400">
        <f>DB!AD55*1000*$X83</f>
        <v>0</v>
      </c>
      <c r="AW83" s="401">
        <f>DB!AE55*1000*$X83</f>
        <v>0</v>
      </c>
      <c r="AX83" s="401">
        <f>DB!AF55*$X83</f>
        <v>0</v>
      </c>
    </row>
    <row r="84" spans="1:52" s="5" customFormat="1" ht="14.25" customHeight="1" x14ac:dyDescent="0.25">
      <c r="A84" s="24" t="str">
        <f>DB!B56</f>
        <v>EO04</v>
      </c>
      <c r="B84" s="24" t="str">
        <f>DB!B56</f>
        <v>EO04</v>
      </c>
      <c r="C84" s="126" t="s">
        <v>73</v>
      </c>
      <c r="D84" s="126" t="s">
        <v>78</v>
      </c>
      <c r="E84" s="113"/>
      <c r="F84" s="155" t="s">
        <v>51</v>
      </c>
      <c r="G84" s="130"/>
      <c r="H84" s="223">
        <f>DB!AI56</f>
        <v>0</v>
      </c>
      <c r="I84" s="224">
        <f>DB!AJ56</f>
        <v>0</v>
      </c>
      <c r="J84" s="224">
        <f>DB!AK56</f>
        <v>0</v>
      </c>
      <c r="K84" s="224">
        <f>DB!AL56</f>
        <v>0</v>
      </c>
      <c r="L84" s="224">
        <f>DB!AM56</f>
        <v>1</v>
      </c>
      <c r="M84" s="224">
        <f>DB!AN56</f>
        <v>1</v>
      </c>
      <c r="N84" s="224">
        <f>DB!AO56</f>
        <v>1</v>
      </c>
      <c r="O84" s="224">
        <f>DB!AP56</f>
        <v>1</v>
      </c>
      <c r="P84" s="224">
        <f>DB!AQ56</f>
        <v>2</v>
      </c>
      <c r="Q84" s="224">
        <f>DB!AR56</f>
        <v>0</v>
      </c>
      <c r="R84" s="224">
        <f t="shared" si="88"/>
        <v>6</v>
      </c>
      <c r="S84" s="224">
        <f>DB!AS56</f>
        <v>0</v>
      </c>
      <c r="T84" s="225">
        <f>DB!C56</f>
        <v>6</v>
      </c>
      <c r="U84" s="335">
        <f>DB!E56</f>
        <v>197.8</v>
      </c>
      <c r="V84" s="352">
        <f>DB!F56*1000</f>
        <v>0.71208000000000005</v>
      </c>
      <c r="W84" s="177">
        <f t="shared" si="86"/>
        <v>32.966666666666669</v>
      </c>
      <c r="X84" s="450">
        <v>0.95763296901826367</v>
      </c>
      <c r="Y84" s="400">
        <f t="shared" si="87"/>
        <v>0.68191128457852523</v>
      </c>
      <c r="Z84" s="398">
        <f>DB!H56*$X84</f>
        <v>6.8191128457852521E-5</v>
      </c>
      <c r="AA84" s="402">
        <f>DB!I56*$X84</f>
        <v>6.8191128457852521E-5</v>
      </c>
      <c r="AB84" s="402">
        <f>DB!J56*$X84</f>
        <v>6.8191128457852521E-5</v>
      </c>
      <c r="AC84" s="402">
        <f>DB!K56*$X84</f>
        <v>6.8191128457852521E-5</v>
      </c>
      <c r="AD84" s="407">
        <f>DB!L56*$X84</f>
        <v>49.996371562728314</v>
      </c>
      <c r="AE84" s="401">
        <f>DB!M56*$X84</f>
        <v>4.0914677074711516E-3</v>
      </c>
      <c r="AF84" s="401">
        <f>DB!N56*$X84</f>
        <v>2.6355871148959997E-2</v>
      </c>
      <c r="AG84" s="401">
        <f>DB!O56*$X84</f>
        <v>4.0914677074711511E-2</v>
      </c>
      <c r="AH84" s="401">
        <f>DB!P56*$X84</f>
        <v>5.8644370473753165E-4</v>
      </c>
      <c r="AI84" s="401">
        <f>DB!Q56*$X84</f>
        <v>1.3638225691570503E-5</v>
      </c>
      <c r="AJ84" s="401">
        <f>DB!R56*$X84</f>
        <v>5.8644370473753165E-4</v>
      </c>
      <c r="AK84" s="402">
        <f>DB!S56*1000*$X84</f>
        <v>7.5010241303637766E-4</v>
      </c>
      <c r="AL84" s="401">
        <f>DB!T56*$X84</f>
        <v>5.4552902766282013E-5</v>
      </c>
      <c r="AM84" s="400">
        <f>DB!U56*1000*$X84</f>
        <v>5.1143346343389389E-3</v>
      </c>
      <c r="AN84" s="400">
        <f>DB!V56*1000*$X84</f>
        <v>0.18616178068993736</v>
      </c>
      <c r="AO84" s="400">
        <f>DB!W56*1000*$X84</f>
        <v>0</v>
      </c>
      <c r="AP84" s="401">
        <f>DB!X56*1000*$X84</f>
        <v>0</v>
      </c>
      <c r="AQ84" s="400">
        <f>DB!Y56*1000*$X84</f>
        <v>0</v>
      </c>
      <c r="AR84" s="400">
        <f>DB!Z56*1000*$X84</f>
        <v>0</v>
      </c>
      <c r="AS84" s="400">
        <f>DB!AA56*1000*$X84</f>
        <v>0</v>
      </c>
      <c r="AT84" s="400">
        <f>DB!AB56*1000*$X84</f>
        <v>0</v>
      </c>
      <c r="AU84" s="400">
        <f>DB!AC56*1000*$X84</f>
        <v>0</v>
      </c>
      <c r="AV84" s="400">
        <f>DB!AD56*1000*$X84</f>
        <v>0</v>
      </c>
      <c r="AW84" s="401">
        <f>DB!AE56*1000*$X84</f>
        <v>0</v>
      </c>
      <c r="AX84" s="401">
        <f>DB!AF56*$X84</f>
        <v>0</v>
      </c>
    </row>
    <row r="85" spans="1:52" s="5" customFormat="1" ht="14.25" customHeight="1" x14ac:dyDescent="0.25">
      <c r="A85" s="24" t="str">
        <f>DB!B57</f>
        <v>EO05</v>
      </c>
      <c r="B85" s="24" t="str">
        <f>DB!B57</f>
        <v>EO05</v>
      </c>
      <c r="C85" s="126" t="s">
        <v>74</v>
      </c>
      <c r="D85" s="126" t="s">
        <v>81</v>
      </c>
      <c r="E85" s="113"/>
      <c r="F85" s="155" t="s">
        <v>51</v>
      </c>
      <c r="G85" s="130"/>
      <c r="H85" s="223">
        <f>DB!AI57</f>
        <v>0</v>
      </c>
      <c r="I85" s="224">
        <f>DB!AJ57</f>
        <v>3</v>
      </c>
      <c r="J85" s="224">
        <f>DB!AK57</f>
        <v>2</v>
      </c>
      <c r="K85" s="224">
        <f>DB!AL57</f>
        <v>2</v>
      </c>
      <c r="L85" s="224">
        <f>DB!AM57</f>
        <v>3</v>
      </c>
      <c r="M85" s="224">
        <f>DB!AN57</f>
        <v>8</v>
      </c>
      <c r="N85" s="224">
        <f>DB!AO57</f>
        <v>4</v>
      </c>
      <c r="O85" s="224">
        <f>DB!AP57</f>
        <v>7</v>
      </c>
      <c r="P85" s="224">
        <f>DB!AQ57</f>
        <v>2</v>
      </c>
      <c r="Q85" s="224">
        <f>DB!AR57</f>
        <v>0</v>
      </c>
      <c r="R85" s="224">
        <f t="shared" si="88"/>
        <v>31</v>
      </c>
      <c r="S85" s="224">
        <f>DB!AS57</f>
        <v>0</v>
      </c>
      <c r="T85" s="225">
        <f>DB!C57</f>
        <v>31</v>
      </c>
      <c r="U85" s="335">
        <f>DB!E57</f>
        <v>9179.6</v>
      </c>
      <c r="V85" s="352">
        <f>DB!F57*1000</f>
        <v>33.046559999999999</v>
      </c>
      <c r="W85" s="177">
        <f t="shared" si="86"/>
        <v>296.11612903225807</v>
      </c>
      <c r="X85" s="450">
        <v>0.95763296901826367</v>
      </c>
      <c r="Y85" s="400">
        <f t="shared" si="87"/>
        <v>31.646475368640189</v>
      </c>
      <c r="Z85" s="398">
        <f>DB!H57*$X85</f>
        <v>3.164647536864019E-3</v>
      </c>
      <c r="AA85" s="402">
        <f>DB!I57*$X85</f>
        <v>3.164647536864019E-3</v>
      </c>
      <c r="AB85" s="402">
        <f>DB!J57*$X85</f>
        <v>3.164647536864019E-3</v>
      </c>
      <c r="AC85" s="402">
        <f>DB!K57*$X85</f>
        <v>3.164647536864019E-3</v>
      </c>
      <c r="AD85" s="407">
        <f>DB!L57*$X85</f>
        <v>2320.2562810779618</v>
      </c>
      <c r="AE85" s="401">
        <f>DB!M57*$X85</f>
        <v>0.18987885221184114</v>
      </c>
      <c r="AF85" s="401">
        <f>DB!N57*$X85</f>
        <v>1.2231362729979434</v>
      </c>
      <c r="AG85" s="401">
        <f>DB!O57*$X85</f>
        <v>1.8987885221184113</v>
      </c>
      <c r="AH85" s="401">
        <f>DB!P57*$X85</f>
        <v>2.7215968817030565E-2</v>
      </c>
      <c r="AI85" s="401">
        <f>DB!Q57*$X85</f>
        <v>6.3292950737280378E-4</v>
      </c>
      <c r="AJ85" s="401">
        <f>DB!R57*$X85</f>
        <v>2.7215968817030565E-2</v>
      </c>
      <c r="AK85" s="402">
        <f>DB!S57*1000*$X85</f>
        <v>3.4811122905504213E-2</v>
      </c>
      <c r="AL85" s="401">
        <f>DB!T57*$X85</f>
        <v>2.5317180294912151E-3</v>
      </c>
      <c r="AM85" s="400">
        <f>DB!U57*1000*$X85</f>
        <v>0.23734856526480141</v>
      </c>
      <c r="AN85" s="400">
        <f>DB!V57*1000*$X85</f>
        <v>8.6394877756387736</v>
      </c>
      <c r="AO85" s="400">
        <f>DB!W57*1000*$X85</f>
        <v>0</v>
      </c>
      <c r="AP85" s="401">
        <f>DB!X57*1000*$X85</f>
        <v>0</v>
      </c>
      <c r="AQ85" s="400">
        <f>DB!Y57*1000*$X85</f>
        <v>0</v>
      </c>
      <c r="AR85" s="400">
        <f>DB!Z57*1000*$X85</f>
        <v>0</v>
      </c>
      <c r="AS85" s="400">
        <f>DB!AA57*1000*$X85</f>
        <v>0</v>
      </c>
      <c r="AT85" s="400">
        <f>DB!AB57*1000*$X85</f>
        <v>0</v>
      </c>
      <c r="AU85" s="400">
        <f>DB!AC57*1000*$X85</f>
        <v>0</v>
      </c>
      <c r="AV85" s="400">
        <f>DB!AD57*1000*$X85</f>
        <v>0</v>
      </c>
      <c r="AW85" s="401">
        <f>DB!AE57*1000*$X85</f>
        <v>0</v>
      </c>
      <c r="AX85" s="401">
        <f>DB!AF57*$X85</f>
        <v>0</v>
      </c>
    </row>
    <row r="86" spans="1:52" s="5" customFormat="1" ht="14.25" customHeight="1" x14ac:dyDescent="0.25">
      <c r="A86" s="24" t="str">
        <f>DB!B58</f>
        <v>EO06</v>
      </c>
      <c r="B86" s="24" t="str">
        <f>DB!B58</f>
        <v>EO06</v>
      </c>
      <c r="C86" s="126" t="s">
        <v>80</v>
      </c>
      <c r="D86" s="126" t="s">
        <v>82</v>
      </c>
      <c r="E86" s="113"/>
      <c r="F86" s="155" t="s">
        <v>51</v>
      </c>
      <c r="G86" s="130"/>
      <c r="H86" s="223">
        <f>DB!AI58</f>
        <v>0</v>
      </c>
      <c r="I86" s="224">
        <f>DB!AJ58</f>
        <v>0</v>
      </c>
      <c r="J86" s="224">
        <f>DB!AK58</f>
        <v>0</v>
      </c>
      <c r="K86" s="224">
        <f>DB!AL58</f>
        <v>0</v>
      </c>
      <c r="L86" s="224">
        <f>DB!AM58</f>
        <v>2</v>
      </c>
      <c r="M86" s="224">
        <f>DB!AN58</f>
        <v>1</v>
      </c>
      <c r="N86" s="224">
        <f>DB!AO58</f>
        <v>1</v>
      </c>
      <c r="O86" s="224">
        <f>DB!AP58</f>
        <v>0</v>
      </c>
      <c r="P86" s="224">
        <f>DB!AQ58</f>
        <v>2</v>
      </c>
      <c r="Q86" s="224">
        <f>DB!AR58</f>
        <v>0</v>
      </c>
      <c r="R86" s="224">
        <f t="shared" si="88"/>
        <v>6</v>
      </c>
      <c r="S86" s="224">
        <f>DB!AS58</f>
        <v>0</v>
      </c>
      <c r="T86" s="225">
        <f>DB!C58</f>
        <v>6</v>
      </c>
      <c r="U86" s="335">
        <f>DB!E58</f>
        <v>1452</v>
      </c>
      <c r="V86" s="352">
        <f>DB!F58*1000</f>
        <v>0.26135999999999998</v>
      </c>
      <c r="W86" s="177">
        <f t="shared" si="86"/>
        <v>242</v>
      </c>
      <c r="X86" s="450">
        <v>0.95763296901826367</v>
      </c>
      <c r="Y86" s="400">
        <f t="shared" si="87"/>
        <v>0.25028695278261337</v>
      </c>
      <c r="Z86" s="398">
        <f>DB!H58*$X86</f>
        <v>2.5028695278261337E-5</v>
      </c>
      <c r="AA86" s="402">
        <f>DB!I58*$X86</f>
        <v>2.5028695278261337E-5</v>
      </c>
      <c r="AB86" s="402">
        <f>DB!J58*$X86</f>
        <v>2.5028695278261337E-5</v>
      </c>
      <c r="AC86" s="402">
        <f>DB!K58*$X86</f>
        <v>2.5028695278261337E-5</v>
      </c>
      <c r="AD86" s="407">
        <f>DB!L58*$X86</f>
        <v>18.350538804115651</v>
      </c>
      <c r="AE86" s="401">
        <f>DB!M58*$X86</f>
        <v>1.5017217166956804E-3</v>
      </c>
      <c r="AF86" s="401">
        <f>DB!N58*$X86</f>
        <v>9.6735907250480088E-3</v>
      </c>
      <c r="AG86" s="401">
        <f>DB!O58*$X86</f>
        <v>1.5017217166956804E-2</v>
      </c>
      <c r="AH86" s="401">
        <f>DB!P58*$X86</f>
        <v>2.1524677939304752E-4</v>
      </c>
      <c r="AI86" s="401">
        <f>DB!Q58*$X86</f>
        <v>5.0057390556522671E-6</v>
      </c>
      <c r="AJ86" s="401">
        <f>DB!R58*$X86</f>
        <v>2.1524677939304752E-4</v>
      </c>
      <c r="AK86" s="402">
        <f>DB!S58*1000*$X86</f>
        <v>2.753156480608747E-4</v>
      </c>
      <c r="AL86" s="401">
        <f>DB!T58*$X86</f>
        <v>2.0022956222609069E-5</v>
      </c>
      <c r="AM86" s="400">
        <f>DB!U58*1000*$X86</f>
        <v>1.8771521458696005E-3</v>
      </c>
      <c r="AN86" s="400">
        <f>DB!V58*1000*$X86</f>
        <v>6.8328338109653441E-2</v>
      </c>
      <c r="AO86" s="400">
        <f>DB!W58*1000*$X86</f>
        <v>0</v>
      </c>
      <c r="AP86" s="401">
        <f>DB!X58*1000*$X86</f>
        <v>0</v>
      </c>
      <c r="AQ86" s="400">
        <f>DB!Y58*1000*$X86</f>
        <v>0</v>
      </c>
      <c r="AR86" s="400">
        <f>DB!Z58*1000*$X86</f>
        <v>0</v>
      </c>
      <c r="AS86" s="400">
        <f>DB!AA58*1000*$X86</f>
        <v>0</v>
      </c>
      <c r="AT86" s="400">
        <f>DB!AB58*1000*$X86</f>
        <v>0</v>
      </c>
      <c r="AU86" s="400">
        <f>DB!AC58*1000*$X86</f>
        <v>0</v>
      </c>
      <c r="AV86" s="400">
        <f>DB!AD58*1000*$X86</f>
        <v>0</v>
      </c>
      <c r="AW86" s="401">
        <f>DB!AE58*1000*$X86</f>
        <v>0</v>
      </c>
      <c r="AX86" s="401">
        <f>DB!AF58*$X86</f>
        <v>0</v>
      </c>
    </row>
    <row r="87" spans="1:52" s="5" customFormat="1" ht="14.25" customHeight="1" x14ac:dyDescent="0.25">
      <c r="A87" s="24" t="str">
        <f>DB!B59</f>
        <v>EO07</v>
      </c>
      <c r="B87" s="24" t="str">
        <f>DB!B59</f>
        <v>EO07</v>
      </c>
      <c r="C87" s="70" t="s">
        <v>75</v>
      </c>
      <c r="D87" s="126" t="s">
        <v>83</v>
      </c>
      <c r="E87" s="113"/>
      <c r="F87" s="155" t="s">
        <v>51</v>
      </c>
      <c r="G87" s="130"/>
      <c r="H87" s="223">
        <f>DB!AI59</f>
        <v>0</v>
      </c>
      <c r="I87" s="224">
        <f>DB!AJ59</f>
        <v>0</v>
      </c>
      <c r="J87" s="224">
        <f>DB!AK59</f>
        <v>0</v>
      </c>
      <c r="K87" s="224">
        <f>DB!AL59</f>
        <v>0</v>
      </c>
      <c r="L87" s="224">
        <f>DB!AM59</f>
        <v>0</v>
      </c>
      <c r="M87" s="224">
        <f>DB!AN59</f>
        <v>0</v>
      </c>
      <c r="N87" s="224">
        <f>DB!AO59</f>
        <v>0</v>
      </c>
      <c r="O87" s="224">
        <f>DB!AP59</f>
        <v>0</v>
      </c>
      <c r="P87" s="224">
        <f>DB!AQ59</f>
        <v>0</v>
      </c>
      <c r="Q87" s="224">
        <f>DB!AR59</f>
        <v>0</v>
      </c>
      <c r="R87" s="224">
        <f t="shared" si="88"/>
        <v>0</v>
      </c>
      <c r="S87" s="224">
        <f>DB!AS59</f>
        <v>0</v>
      </c>
      <c r="T87" s="225">
        <f>DB!C59</f>
        <v>0</v>
      </c>
      <c r="U87" s="335">
        <f>DB!E59</f>
        <v>0</v>
      </c>
      <c r="V87" s="352">
        <f>DB!F59*1000</f>
        <v>0</v>
      </c>
      <c r="W87" s="177">
        <f t="shared" si="86"/>
        <v>0</v>
      </c>
      <c r="X87" s="450">
        <v>0.95763296901826367</v>
      </c>
      <c r="Y87" s="400">
        <f t="shared" si="87"/>
        <v>0</v>
      </c>
      <c r="Z87" s="398">
        <f>DB!H59*$X87</f>
        <v>0</v>
      </c>
      <c r="AA87" s="402">
        <f>DB!I59*$X87</f>
        <v>0</v>
      </c>
      <c r="AB87" s="402">
        <f>DB!J59*$X87</f>
        <v>0</v>
      </c>
      <c r="AC87" s="402">
        <f>DB!K59*$X87</f>
        <v>0</v>
      </c>
      <c r="AD87" s="407">
        <f>DB!L59*$X87</f>
        <v>0</v>
      </c>
      <c r="AE87" s="401">
        <f>DB!M59*$X87</f>
        <v>0</v>
      </c>
      <c r="AF87" s="401">
        <f>DB!N59*$X87</f>
        <v>0</v>
      </c>
      <c r="AG87" s="401">
        <f>DB!O59*$X87</f>
        <v>0</v>
      </c>
      <c r="AH87" s="401">
        <f>DB!P59*$X87</f>
        <v>0</v>
      </c>
      <c r="AI87" s="401">
        <f>DB!Q59*$X87</f>
        <v>0</v>
      </c>
      <c r="AJ87" s="401">
        <f>DB!R59*$X87</f>
        <v>0</v>
      </c>
      <c r="AK87" s="402">
        <f>DB!S59*1000*$X87</f>
        <v>0</v>
      </c>
      <c r="AL87" s="401">
        <f>DB!T59*$X87</f>
        <v>0</v>
      </c>
      <c r="AM87" s="400">
        <f>DB!U59*1000*$X87</f>
        <v>0</v>
      </c>
      <c r="AN87" s="400">
        <f>DB!V59*1000*$X87</f>
        <v>0</v>
      </c>
      <c r="AO87" s="400">
        <f>DB!W59*1000*$X87</f>
        <v>0</v>
      </c>
      <c r="AP87" s="401">
        <f>DB!X59*1000*$X87</f>
        <v>0</v>
      </c>
      <c r="AQ87" s="400">
        <f>DB!Y59*1000*$X87</f>
        <v>0</v>
      </c>
      <c r="AR87" s="400">
        <f>DB!Z59*1000*$X87</f>
        <v>0</v>
      </c>
      <c r="AS87" s="400">
        <f>DB!AA59*1000*$X87</f>
        <v>0</v>
      </c>
      <c r="AT87" s="400">
        <f>DB!AB59*1000*$X87</f>
        <v>0</v>
      </c>
      <c r="AU87" s="400">
        <f>DB!AC59*1000*$X87</f>
        <v>0</v>
      </c>
      <c r="AV87" s="400">
        <f>DB!AD59*1000*$X87</f>
        <v>0</v>
      </c>
      <c r="AW87" s="401">
        <f>DB!AE59*1000*$X87</f>
        <v>0</v>
      </c>
      <c r="AX87" s="401">
        <f>DB!AF59*$X87</f>
        <v>0</v>
      </c>
    </row>
    <row r="88" spans="1:52" s="5" customFormat="1" ht="27" customHeight="1" x14ac:dyDescent="0.25">
      <c r="A88" s="24" t="str">
        <f>DB!B60</f>
        <v>EO08</v>
      </c>
      <c r="B88" s="24" t="str">
        <f>DB!B60</f>
        <v>EO08</v>
      </c>
      <c r="C88" s="70" t="s">
        <v>168</v>
      </c>
      <c r="D88" s="469" t="s">
        <v>119</v>
      </c>
      <c r="E88" s="469"/>
      <c r="F88" s="158" t="s">
        <v>51</v>
      </c>
      <c r="G88" s="130"/>
      <c r="H88" s="223">
        <f>DB!AI60</f>
        <v>0</v>
      </c>
      <c r="I88" s="224">
        <f>DB!AJ60</f>
        <v>0</v>
      </c>
      <c r="J88" s="224">
        <f>DB!AK60</f>
        <v>1</v>
      </c>
      <c r="K88" s="224">
        <f>DB!AL60</f>
        <v>2</v>
      </c>
      <c r="L88" s="224">
        <f>DB!AM60</f>
        <v>44</v>
      </c>
      <c r="M88" s="224">
        <f>DB!AN60</f>
        <v>23</v>
      </c>
      <c r="N88" s="224">
        <f>DB!AO60</f>
        <v>18</v>
      </c>
      <c r="O88" s="224">
        <f>DB!AP60</f>
        <v>6</v>
      </c>
      <c r="P88" s="224">
        <f>DB!AQ60</f>
        <v>8</v>
      </c>
      <c r="Q88" s="224">
        <f>DB!AR60</f>
        <v>19</v>
      </c>
      <c r="R88" s="224">
        <f t="shared" si="88"/>
        <v>121</v>
      </c>
      <c r="S88" s="224">
        <f>DB!AS60</f>
        <v>0</v>
      </c>
      <c r="T88" s="225">
        <f>DB!C60</f>
        <v>121</v>
      </c>
      <c r="U88" s="335">
        <f>DB!E60</f>
        <v>15676.5</v>
      </c>
      <c r="V88" s="352">
        <f>DB!F60*1000</f>
        <v>45.148319999999998</v>
      </c>
      <c r="W88" s="177">
        <f t="shared" si="86"/>
        <v>129.55785123966942</v>
      </c>
      <c r="X88" s="450">
        <v>0.95763296901826367</v>
      </c>
      <c r="Y88" s="400">
        <f t="shared" si="87"/>
        <v>43.235519727786652</v>
      </c>
      <c r="Z88" s="398">
        <f>DB!H60*$X88</f>
        <v>4.323551972778665E-3</v>
      </c>
      <c r="AA88" s="402">
        <f>DB!I60*$X88</f>
        <v>4.323551972778665E-3</v>
      </c>
      <c r="AB88" s="402">
        <f>DB!J60*$X88</f>
        <v>4.323551972778665E-3</v>
      </c>
      <c r="AC88" s="402">
        <f>DB!K60*$X88</f>
        <v>4.323551972778665E-3</v>
      </c>
      <c r="AD88" s="407">
        <f>DB!L60*$X88</f>
        <v>3169.9418354018617</v>
      </c>
      <c r="AE88" s="401">
        <f>DB!M60*$X88</f>
        <v>0.25941311836671993</v>
      </c>
      <c r="AF88" s="401">
        <f>DB!N60*$X88</f>
        <v>1.6710528374789542</v>
      </c>
      <c r="AG88" s="401">
        <f>DB!O60*$X88</f>
        <v>2.5941311836671992</v>
      </c>
      <c r="AH88" s="401">
        <f>DB!P60*$X88</f>
        <v>3.7182546965896526E-2</v>
      </c>
      <c r="AI88" s="401">
        <f>DB!Q60*$X88</f>
        <v>8.6471039455573301E-4</v>
      </c>
      <c r="AJ88" s="401">
        <f>DB!R60*$X88</f>
        <v>3.7182546965896526E-2</v>
      </c>
      <c r="AK88" s="402">
        <f>DB!S60*1000*$X88</f>
        <v>4.7559071700565315E-2</v>
      </c>
      <c r="AL88" s="401">
        <f>DB!T60*$X88</f>
        <v>3.458841578222932E-3</v>
      </c>
      <c r="AM88" s="400">
        <f>DB!U60*1000*$X88</f>
        <v>0.3242663979583999</v>
      </c>
      <c r="AN88" s="400">
        <f>DB!V60*1000*$X88</f>
        <v>11.803296885685755</v>
      </c>
      <c r="AO88" s="400">
        <f>DB!W60*1000*$X88</f>
        <v>0</v>
      </c>
      <c r="AP88" s="401">
        <f>DB!X60*1000*$X88</f>
        <v>0</v>
      </c>
      <c r="AQ88" s="400">
        <f>DB!Y60*1000*$X88</f>
        <v>0</v>
      </c>
      <c r="AR88" s="400">
        <f>DB!Z60*1000*$X88</f>
        <v>0</v>
      </c>
      <c r="AS88" s="400">
        <f>DB!AA60*1000*$X88</f>
        <v>0</v>
      </c>
      <c r="AT88" s="400">
        <f>DB!AB60*1000*$X88</f>
        <v>0</v>
      </c>
      <c r="AU88" s="400">
        <f>DB!AC60*1000*$X88</f>
        <v>0</v>
      </c>
      <c r="AV88" s="400">
        <f>DB!AD60*1000*$X88</f>
        <v>0</v>
      </c>
      <c r="AW88" s="401">
        <f>DB!AE60*1000*$X88</f>
        <v>0</v>
      </c>
      <c r="AX88" s="401">
        <f>DB!AF60*$X88</f>
        <v>0</v>
      </c>
    </row>
    <row r="89" spans="1:52" s="5" customFormat="1" ht="39.75" customHeight="1" x14ac:dyDescent="0.25">
      <c r="A89" s="24" t="str">
        <f>DB!B61</f>
        <v>EO09</v>
      </c>
      <c r="B89" s="24" t="str">
        <f>DB!B61</f>
        <v>EO09</v>
      </c>
      <c r="C89" s="126" t="s">
        <v>76</v>
      </c>
      <c r="D89" s="469" t="s">
        <v>113</v>
      </c>
      <c r="E89" s="469"/>
      <c r="F89" s="158">
        <v>9</v>
      </c>
      <c r="G89" s="130"/>
      <c r="H89" s="223">
        <f>DB!AI61</f>
        <v>0</v>
      </c>
      <c r="I89" s="224">
        <f>DB!AJ61</f>
        <v>0</v>
      </c>
      <c r="J89" s="224">
        <f>DB!AK61</f>
        <v>0</v>
      </c>
      <c r="K89" s="224">
        <f>DB!AL61</f>
        <v>0</v>
      </c>
      <c r="L89" s="224">
        <f>DB!AM61</f>
        <v>8</v>
      </c>
      <c r="M89" s="224">
        <f>DB!AN61</f>
        <v>2</v>
      </c>
      <c r="N89" s="224">
        <f>DB!AO61</f>
        <v>0</v>
      </c>
      <c r="O89" s="224">
        <f>DB!AP61</f>
        <v>2</v>
      </c>
      <c r="P89" s="224">
        <f>DB!AQ61</f>
        <v>0</v>
      </c>
      <c r="Q89" s="224">
        <f>DB!AR61</f>
        <v>0</v>
      </c>
      <c r="R89" s="224">
        <f t="shared" si="88"/>
        <v>12</v>
      </c>
      <c r="S89" s="224">
        <f>DB!AS61</f>
        <v>0</v>
      </c>
      <c r="T89" s="225">
        <f>DB!C61</f>
        <v>12</v>
      </c>
      <c r="U89" s="335">
        <f>DB!E61</f>
        <v>1978</v>
      </c>
      <c r="V89" s="352">
        <f>DB!F61*1000</f>
        <v>3.5604</v>
      </c>
      <c r="W89" s="177">
        <f t="shared" si="86"/>
        <v>164.83333333333334</v>
      </c>
      <c r="X89" s="450">
        <v>0.95763296901826367</v>
      </c>
      <c r="Y89" s="400">
        <f t="shared" si="87"/>
        <v>3.4095564228926261</v>
      </c>
      <c r="Z89" s="398">
        <f>DB!H61*$X89</f>
        <v>3.4095564228926262E-4</v>
      </c>
      <c r="AA89" s="402">
        <f>DB!I61*$X89</f>
        <v>3.4095564228926262E-4</v>
      </c>
      <c r="AB89" s="402">
        <f>DB!J61*$X89</f>
        <v>3.4095564228926262E-4</v>
      </c>
      <c r="AC89" s="402">
        <f>DB!K61*$X89</f>
        <v>3.4095564228926262E-4</v>
      </c>
      <c r="AD89" s="407">
        <f>DB!L61*$X89</f>
        <v>249.98185781364154</v>
      </c>
      <c r="AE89" s="401">
        <f>DB!M61*$X89</f>
        <v>2.0457338537355756E-2</v>
      </c>
      <c r="AF89" s="401">
        <f>DB!N61*$X89</f>
        <v>0.13177935574479999</v>
      </c>
      <c r="AG89" s="401">
        <f>DB!O61*$X89</f>
        <v>0.20457338537355757</v>
      </c>
      <c r="AH89" s="401">
        <f>DB!P61*$X89</f>
        <v>2.9322185236876582E-3</v>
      </c>
      <c r="AI89" s="401">
        <f>DB!Q61*$X89</f>
        <v>6.8191128457852521E-5</v>
      </c>
      <c r="AJ89" s="401">
        <f>DB!R61*$X89</f>
        <v>2.9322185236876582E-3</v>
      </c>
      <c r="AK89" s="402">
        <f>DB!S61*1000*$X89</f>
        <v>3.7505120651818878E-3</v>
      </c>
      <c r="AL89" s="401">
        <f>DB!T61*$X89</f>
        <v>2.7276451383141008E-4</v>
      </c>
      <c r="AM89" s="400">
        <f>DB!U61*1000*$X89</f>
        <v>2.5571673171694696E-2</v>
      </c>
      <c r="AN89" s="400">
        <f>DB!V61*1000*$X89</f>
        <v>0.93080890344968692</v>
      </c>
      <c r="AO89" s="400">
        <f>DB!W61*1000*$X89</f>
        <v>0</v>
      </c>
      <c r="AP89" s="401">
        <f>DB!X61*1000*$X89</f>
        <v>0</v>
      </c>
      <c r="AQ89" s="400">
        <f>DB!Y61*1000*$X89</f>
        <v>0</v>
      </c>
      <c r="AR89" s="400">
        <f>DB!Z61*1000*$X89</f>
        <v>0</v>
      </c>
      <c r="AS89" s="400">
        <f>DB!AA61*1000*$X89</f>
        <v>0</v>
      </c>
      <c r="AT89" s="400">
        <f>DB!AB61*1000*$X89</f>
        <v>0</v>
      </c>
      <c r="AU89" s="400">
        <f>DB!AC61*1000*$X89</f>
        <v>0</v>
      </c>
      <c r="AV89" s="400">
        <f>DB!AD61*1000*$X89</f>
        <v>0</v>
      </c>
      <c r="AW89" s="401">
        <f>DB!AE61*1000*$X89</f>
        <v>0</v>
      </c>
      <c r="AX89" s="401">
        <f>DB!AF61*$X89</f>
        <v>0</v>
      </c>
    </row>
    <row r="90" spans="1:52" s="5" customFormat="1" ht="27" customHeight="1" x14ac:dyDescent="0.25">
      <c r="A90" s="24" t="str">
        <f>DB!B62</f>
        <v>EO10</v>
      </c>
      <c r="B90" s="24" t="str">
        <f>DB!B62</f>
        <v>EO10</v>
      </c>
      <c r="C90" s="70" t="s">
        <v>77</v>
      </c>
      <c r="D90" s="469" t="s">
        <v>79</v>
      </c>
      <c r="E90" s="469"/>
      <c r="F90" s="155" t="s">
        <v>51</v>
      </c>
      <c r="G90" s="130"/>
      <c r="H90" s="223">
        <f>DB!AI62</f>
        <v>0</v>
      </c>
      <c r="I90" s="224">
        <f>DB!AJ62</f>
        <v>0</v>
      </c>
      <c r="J90" s="224">
        <f>DB!AK62</f>
        <v>0</v>
      </c>
      <c r="K90" s="224">
        <f>DB!AL62</f>
        <v>0</v>
      </c>
      <c r="L90" s="224">
        <f>DB!AM62</f>
        <v>0</v>
      </c>
      <c r="M90" s="224">
        <f>DB!AN62</f>
        <v>0</v>
      </c>
      <c r="N90" s="224">
        <f>DB!AO62</f>
        <v>0</v>
      </c>
      <c r="O90" s="224">
        <f>DB!AP62</f>
        <v>1</v>
      </c>
      <c r="P90" s="224">
        <f>DB!AQ62</f>
        <v>2</v>
      </c>
      <c r="Q90" s="224">
        <f>DB!AR62</f>
        <v>0</v>
      </c>
      <c r="R90" s="224">
        <f t="shared" si="88"/>
        <v>3</v>
      </c>
      <c r="S90" s="224">
        <f>DB!AS62</f>
        <v>1</v>
      </c>
      <c r="T90" s="225">
        <f>DB!C62</f>
        <v>4</v>
      </c>
      <c r="U90" s="335">
        <f>DB!E62</f>
        <v>434</v>
      </c>
      <c r="V90" s="352">
        <f>DB!F62*1000</f>
        <v>1.09368</v>
      </c>
      <c r="W90" s="177">
        <f t="shared" si="86"/>
        <v>108.5</v>
      </c>
      <c r="X90" s="450">
        <v>0.95763296901826367</v>
      </c>
      <c r="Y90" s="400">
        <f t="shared" si="87"/>
        <v>1.0473440255558946</v>
      </c>
      <c r="Z90" s="398">
        <f>DB!H62*$X90</f>
        <v>1.0473440255558947E-4</v>
      </c>
      <c r="AA90" s="402">
        <f>DB!I62*$X90</f>
        <v>1.0473440255558947E-4</v>
      </c>
      <c r="AB90" s="402">
        <f>DB!J62*$X90</f>
        <v>1.0473440255558947E-4</v>
      </c>
      <c r="AC90" s="402">
        <f>DB!K62*$X90</f>
        <v>1.0473440255558947E-4</v>
      </c>
      <c r="AD90" s="407">
        <f>DB!L62*$X90</f>
        <v>76.789169265707088</v>
      </c>
      <c r="AE90" s="401">
        <f>DB!M62*$X90</f>
        <v>6.2840641533353676E-3</v>
      </c>
      <c r="AF90" s="401">
        <f>DB!N62*$X90</f>
        <v>4.0479846587735326E-2</v>
      </c>
      <c r="AG90" s="401">
        <f>DB!O62*$X90</f>
        <v>6.2840641533353683E-2</v>
      </c>
      <c r="AH90" s="401">
        <f>DB!P62*$X90</f>
        <v>9.0071586197806939E-4</v>
      </c>
      <c r="AI90" s="401">
        <f>DB!Q62*$X90</f>
        <v>2.0946880511117891E-5</v>
      </c>
      <c r="AJ90" s="401">
        <f>DB!R62*$X90</f>
        <v>9.0071586197806939E-4</v>
      </c>
      <c r="AK90" s="402">
        <f>DB!S62*1000*$X90</f>
        <v>1.1520784281114839E-3</v>
      </c>
      <c r="AL90" s="401">
        <f>DB!T62*$X90</f>
        <v>8.3787522044471565E-5</v>
      </c>
      <c r="AM90" s="400">
        <f>DB!U62*1000*$X90</f>
        <v>7.8550801916692104E-3</v>
      </c>
      <c r="AN90" s="400">
        <f>DB!V62*1000*$X90</f>
        <v>0.28592491897675926</v>
      </c>
      <c r="AO90" s="400">
        <f>DB!W62*1000*$X90</f>
        <v>0</v>
      </c>
      <c r="AP90" s="401">
        <f>DB!X62*1000*$X90</f>
        <v>0</v>
      </c>
      <c r="AQ90" s="400">
        <f>DB!Y62*1000*$X90</f>
        <v>0</v>
      </c>
      <c r="AR90" s="400">
        <f>DB!Z62*1000*$X90</f>
        <v>0</v>
      </c>
      <c r="AS90" s="400">
        <f>DB!AA62*1000*$X90</f>
        <v>0</v>
      </c>
      <c r="AT90" s="400">
        <f>DB!AB62*1000*$X90</f>
        <v>0</v>
      </c>
      <c r="AU90" s="400">
        <f>DB!AC62*1000*$X90</f>
        <v>0</v>
      </c>
      <c r="AV90" s="400">
        <f>DB!AD62*1000*$X90</f>
        <v>0</v>
      </c>
      <c r="AW90" s="401">
        <f>DB!AE62*1000*$X90</f>
        <v>0</v>
      </c>
      <c r="AX90" s="401">
        <f>DB!AF62*$X90</f>
        <v>0</v>
      </c>
    </row>
    <row r="91" spans="1:52" s="5" customFormat="1" ht="14.25" customHeight="1" thickBot="1" x14ac:dyDescent="0.3">
      <c r="A91" s="24" t="str">
        <f>DB!B63</f>
        <v>EO11</v>
      </c>
      <c r="B91" s="24" t="str">
        <f>DB!B63</f>
        <v>EO11</v>
      </c>
      <c r="C91" s="211" t="s">
        <v>72</v>
      </c>
      <c r="D91" s="41" t="s">
        <v>131</v>
      </c>
      <c r="E91" s="98"/>
      <c r="F91" s="156" t="s">
        <v>51</v>
      </c>
      <c r="G91" s="131"/>
      <c r="H91" s="226">
        <f>DB!AI63</f>
        <v>0</v>
      </c>
      <c r="I91" s="227">
        <f>DB!AJ63</f>
        <v>0</v>
      </c>
      <c r="J91" s="227">
        <f>DB!AK63</f>
        <v>1</v>
      </c>
      <c r="K91" s="227">
        <f>DB!AL63</f>
        <v>3</v>
      </c>
      <c r="L91" s="227">
        <f>DB!AM63</f>
        <v>81</v>
      </c>
      <c r="M91" s="227">
        <f>DB!AN63</f>
        <v>52</v>
      </c>
      <c r="N91" s="227">
        <f>DB!AO63</f>
        <v>44</v>
      </c>
      <c r="O91" s="227">
        <f>DB!AP63</f>
        <v>51</v>
      </c>
      <c r="P91" s="227">
        <f>DB!AQ63</f>
        <v>43</v>
      </c>
      <c r="Q91" s="227">
        <f>DB!AR63</f>
        <v>5</v>
      </c>
      <c r="R91" s="227">
        <f t="shared" si="88"/>
        <v>280</v>
      </c>
      <c r="S91" s="227">
        <f>DB!AS63</f>
        <v>21</v>
      </c>
      <c r="T91" s="228">
        <f>DB!C63</f>
        <v>301</v>
      </c>
      <c r="U91" s="336">
        <f>DB!E63</f>
        <v>8430.76</v>
      </c>
      <c r="V91" s="353">
        <f>DB!F63*1000</f>
        <v>13.020465744000001</v>
      </c>
      <c r="W91" s="204">
        <f t="shared" si="86"/>
        <v>28.009169435215949</v>
      </c>
      <c r="X91" s="451">
        <v>0.95763296901826367</v>
      </c>
      <c r="Y91" s="411">
        <f t="shared" si="87"/>
        <v>12.468827268427317</v>
      </c>
      <c r="Z91" s="412">
        <f>DB!H63*$X91</f>
        <v>1.2468827268427411E-3</v>
      </c>
      <c r="AA91" s="413">
        <f>DB!I63*$X91</f>
        <v>1.2468827268427411E-3</v>
      </c>
      <c r="AB91" s="413">
        <f>DB!J63*$X91</f>
        <v>1.2468827268427411E-3</v>
      </c>
      <c r="AC91" s="413">
        <f>DB!K63*$X91</f>
        <v>1.2468827268427411E-3</v>
      </c>
      <c r="AD91" s="414">
        <f>DB!L63*$X91</f>
        <v>914.1894776665539</v>
      </c>
      <c r="AE91" s="415">
        <f>DB!M63*$X91</f>
        <v>7.4812963610563596E-2</v>
      </c>
      <c r="AF91" s="415">
        <f>DB!N63*$X91</f>
        <v>0.4819201739247157</v>
      </c>
      <c r="AG91" s="415">
        <f>DB!O63*$X91</f>
        <v>0.74812963610563987</v>
      </c>
      <c r="AH91" s="415">
        <f>DB!P63*$X91</f>
        <v>1.0723191450847491E-2</v>
      </c>
      <c r="AI91" s="415">
        <f>DB!Q63*$X91</f>
        <v>2.4937654536854632E-4</v>
      </c>
      <c r="AJ91" s="415">
        <f>DB!R63*$X91</f>
        <v>1.0723191450847491E-2</v>
      </c>
      <c r="AK91" s="413">
        <f>DB!S63*1000*$X91</f>
        <v>1.3715709995270046E-2</v>
      </c>
      <c r="AL91" s="415">
        <f>DB!T63*$X91</f>
        <v>9.9750618147418529E-4</v>
      </c>
      <c r="AM91" s="416">
        <f>DB!U63*1000*$X91</f>
        <v>9.3516204513204956E-2</v>
      </c>
      <c r="AN91" s="416">
        <f>DB!V63*1000*$X91</f>
        <v>3.4039898442806473</v>
      </c>
      <c r="AO91" s="416">
        <f>DB!W63*1000*$X91</f>
        <v>0</v>
      </c>
      <c r="AP91" s="415">
        <f>DB!X63*1000*$X91</f>
        <v>0</v>
      </c>
      <c r="AQ91" s="416">
        <f>DB!Y63*1000*$X91</f>
        <v>0</v>
      </c>
      <c r="AR91" s="416">
        <f>DB!Z63*1000*$X91</f>
        <v>0</v>
      </c>
      <c r="AS91" s="416">
        <f>DB!AA63*1000*$X91</f>
        <v>0</v>
      </c>
      <c r="AT91" s="416">
        <f>DB!AB63*1000*$X91</f>
        <v>0</v>
      </c>
      <c r="AU91" s="416">
        <f>DB!AC63*1000*$X91</f>
        <v>0</v>
      </c>
      <c r="AV91" s="416">
        <f>DB!AD63*1000*$X91</f>
        <v>0</v>
      </c>
      <c r="AW91" s="415">
        <f>DB!AE63*1000*$X91</f>
        <v>0</v>
      </c>
      <c r="AX91" s="415">
        <f>DB!AF63*$X91</f>
        <v>0</v>
      </c>
    </row>
    <row r="92" spans="1:52" s="1" customFormat="1" ht="15" customHeight="1" x14ac:dyDescent="0.25">
      <c r="C92" s="44" t="s">
        <v>174</v>
      </c>
      <c r="D92" s="44"/>
      <c r="E92" s="96"/>
      <c r="F92" s="157"/>
      <c r="G92" s="129"/>
      <c r="H92" s="229">
        <f t="shared" ref="H92:S92" si="89">SUM(H81:H91)</f>
        <v>3</v>
      </c>
      <c r="I92" s="230">
        <f t="shared" si="89"/>
        <v>6</v>
      </c>
      <c r="J92" s="230">
        <f t="shared" si="89"/>
        <v>8</v>
      </c>
      <c r="K92" s="230">
        <f t="shared" si="89"/>
        <v>21</v>
      </c>
      <c r="L92" s="230">
        <f t="shared" si="89"/>
        <v>4472</v>
      </c>
      <c r="M92" s="230">
        <f t="shared" si="89"/>
        <v>1269</v>
      </c>
      <c r="N92" s="230">
        <f t="shared" si="89"/>
        <v>416</v>
      </c>
      <c r="O92" s="230">
        <f t="shared" si="89"/>
        <v>464</v>
      </c>
      <c r="P92" s="230">
        <f t="shared" si="89"/>
        <v>360</v>
      </c>
      <c r="Q92" s="230">
        <f t="shared" si="89"/>
        <v>81</v>
      </c>
      <c r="R92" s="230">
        <f t="shared" si="89"/>
        <v>7100</v>
      </c>
      <c r="S92" s="230">
        <f t="shared" si="89"/>
        <v>43</v>
      </c>
      <c r="T92" s="231">
        <f>SUM(T81:T91)</f>
        <v>7143</v>
      </c>
      <c r="U92" s="337">
        <f>SUM(U81:U91)</f>
        <v>389428.75999999995</v>
      </c>
      <c r="V92" s="354">
        <f>SUM(V81:V91)</f>
        <v>1516.204755098988</v>
      </c>
      <c r="W92" s="239"/>
      <c r="X92" s="394"/>
      <c r="Y92" s="445">
        <f>SUM(Y81:Y91)</f>
        <v>1451.9676612650533</v>
      </c>
      <c r="Z92" s="452">
        <f t="shared" ref="Z92:AX92" si="90">SUM(Z81:Z91)</f>
        <v>0.49035748750840874</v>
      </c>
      <c r="AA92" s="453">
        <f t="shared" si="90"/>
        <v>0.40153278257284741</v>
      </c>
      <c r="AB92" s="453">
        <f t="shared" si="90"/>
        <v>0.49035748750840874</v>
      </c>
      <c r="AC92" s="453">
        <f t="shared" si="90"/>
        <v>0.49035748750840874</v>
      </c>
      <c r="AD92" s="454">
        <f t="shared" si="90"/>
        <v>106455.36498863054</v>
      </c>
      <c r="AE92" s="455">
        <f t="shared" si="90"/>
        <v>8.7118059675903794</v>
      </c>
      <c r="AF92" s="455">
        <f t="shared" si="90"/>
        <v>57.569256673500881</v>
      </c>
      <c r="AG92" s="455">
        <f t="shared" si="90"/>
        <v>87.118059675906196</v>
      </c>
      <c r="AH92" s="455">
        <f t="shared" si="90"/>
        <v>1.2486921886879874</v>
      </c>
      <c r="AI92" s="455">
        <f t="shared" si="90"/>
        <v>2.9039353225301393E-2</v>
      </c>
      <c r="AJ92" s="455">
        <f t="shared" si="90"/>
        <v>1.2486921886879874</v>
      </c>
      <c r="AK92" s="453">
        <f>SUM(AK81:AK91)</f>
        <v>1.597164427391581</v>
      </c>
      <c r="AL92" s="455">
        <f t="shared" si="90"/>
        <v>0.11615741290120557</v>
      </c>
      <c r="AM92" s="456">
        <f>SUM(AM81:AM91)</f>
        <v>10.889757459488095</v>
      </c>
      <c r="AN92" s="456">
        <f>SUM(AN81:AN91)</f>
        <v>396.38717152536384</v>
      </c>
      <c r="AO92" s="456">
        <f t="shared" ref="AO92" si="91">SUM(AO81:AO91)</f>
        <v>0</v>
      </c>
      <c r="AP92" s="455">
        <f>SUM(AP81:AP91)</f>
        <v>0</v>
      </c>
      <c r="AQ92" s="456">
        <f t="shared" ref="AQ92" si="92">SUM(AQ81:AQ91)</f>
        <v>0</v>
      </c>
      <c r="AR92" s="456">
        <f>SUM(AR81:AR91)</f>
        <v>0</v>
      </c>
      <c r="AS92" s="456">
        <f>SUM(AS81:AS91)</f>
        <v>0</v>
      </c>
      <c r="AT92" s="456">
        <f t="shared" si="90"/>
        <v>0</v>
      </c>
      <c r="AU92" s="456">
        <f t="shared" si="90"/>
        <v>0</v>
      </c>
      <c r="AV92" s="456">
        <f>SUM(AV81:AV91)</f>
        <v>0</v>
      </c>
      <c r="AW92" s="455">
        <f>SUM(AW81:AW91)</f>
        <v>0</v>
      </c>
      <c r="AX92" s="455">
        <f t="shared" si="90"/>
        <v>0</v>
      </c>
    </row>
    <row r="93" spans="1:52" s="30" customFormat="1" x14ac:dyDescent="0.25">
      <c r="C93" s="148"/>
      <c r="D93" s="111"/>
      <c r="E93" s="149"/>
      <c r="F93" s="150"/>
      <c r="G93" s="28"/>
      <c r="H93" s="246"/>
      <c r="I93" s="247"/>
      <c r="J93" s="247"/>
      <c r="K93" s="247"/>
      <c r="L93" s="247"/>
      <c r="M93" s="247"/>
      <c r="N93" s="247"/>
      <c r="O93" s="247"/>
      <c r="P93" s="247"/>
      <c r="Q93" s="247"/>
      <c r="R93" s="247"/>
      <c r="S93" s="247"/>
      <c r="T93" s="248"/>
      <c r="U93" s="340"/>
      <c r="V93" s="357"/>
      <c r="W93" s="234"/>
      <c r="X93" s="376"/>
      <c r="Y93" s="357"/>
      <c r="Z93" s="285"/>
      <c r="AA93" s="286"/>
      <c r="AB93" s="286"/>
      <c r="AC93" s="286"/>
      <c r="AD93" s="308"/>
      <c r="AE93" s="314"/>
      <c r="AF93" s="314"/>
      <c r="AG93" s="314"/>
      <c r="AH93" s="314"/>
      <c r="AI93" s="314"/>
      <c r="AJ93" s="314"/>
      <c r="AK93" s="293"/>
      <c r="AL93" s="314"/>
      <c r="AM93" s="357"/>
      <c r="AN93" s="357"/>
      <c r="AO93" s="357"/>
      <c r="AP93" s="318"/>
      <c r="AQ93" s="357"/>
      <c r="AR93" s="357"/>
      <c r="AS93" s="357"/>
      <c r="AT93" s="357"/>
      <c r="AU93" s="357"/>
      <c r="AV93" s="357"/>
      <c r="AW93" s="318"/>
      <c r="AX93" s="314"/>
      <c r="AY93" s="26"/>
      <c r="AZ93" s="26"/>
    </row>
    <row r="94" spans="1:52" s="26" customFormat="1" ht="13.5" customHeight="1" x14ac:dyDescent="0.25">
      <c r="C94" s="85" t="s">
        <v>45</v>
      </c>
      <c r="D94" s="76"/>
      <c r="E94" s="48"/>
      <c r="F94" s="195"/>
      <c r="G94" s="134"/>
      <c r="H94" s="249"/>
      <c r="I94" s="250"/>
      <c r="J94" s="250"/>
      <c r="K94" s="250"/>
      <c r="L94" s="250"/>
      <c r="M94" s="250"/>
      <c r="N94" s="250"/>
      <c r="O94" s="250"/>
      <c r="P94" s="250"/>
      <c r="Q94" s="250"/>
      <c r="R94" s="250"/>
      <c r="S94" s="250"/>
      <c r="T94" s="251"/>
      <c r="U94" s="341"/>
      <c r="V94" s="358"/>
      <c r="W94" s="201"/>
      <c r="X94" s="377"/>
      <c r="Y94" s="358"/>
      <c r="Z94" s="287"/>
      <c r="AA94" s="288"/>
      <c r="AB94" s="288"/>
      <c r="AC94" s="288"/>
      <c r="AD94" s="250"/>
      <c r="AE94" s="315"/>
      <c r="AF94" s="315"/>
      <c r="AG94" s="315"/>
      <c r="AH94" s="315"/>
      <c r="AI94" s="315"/>
      <c r="AJ94" s="315"/>
      <c r="AK94" s="288"/>
      <c r="AL94" s="315"/>
      <c r="AM94" s="358"/>
      <c r="AN94" s="358"/>
      <c r="AO94" s="358"/>
      <c r="AP94" s="315"/>
      <c r="AQ94" s="358"/>
      <c r="AR94" s="358"/>
      <c r="AS94" s="358"/>
      <c r="AT94" s="358"/>
      <c r="AU94" s="358"/>
      <c r="AV94" s="358"/>
      <c r="AW94" s="315"/>
      <c r="AX94" s="315"/>
    </row>
    <row r="95" spans="1:52" s="26" customFormat="1" ht="13.5" customHeight="1" x14ac:dyDescent="0.25">
      <c r="C95" s="88"/>
      <c r="D95" s="77"/>
      <c r="E95" s="52"/>
      <c r="F95" s="200"/>
      <c r="G95" s="142"/>
      <c r="H95" s="252"/>
      <c r="I95" s="253"/>
      <c r="J95" s="253"/>
      <c r="K95" s="253"/>
      <c r="L95" s="253"/>
      <c r="M95" s="253"/>
      <c r="N95" s="253"/>
      <c r="O95" s="253"/>
      <c r="P95" s="253"/>
      <c r="Q95" s="253"/>
      <c r="R95" s="253"/>
      <c r="S95" s="253"/>
      <c r="T95" s="254"/>
      <c r="U95" s="342"/>
      <c r="V95" s="359"/>
      <c r="W95" s="202"/>
      <c r="X95" s="378"/>
      <c r="Y95" s="359"/>
      <c r="Z95" s="289"/>
      <c r="AA95" s="290"/>
      <c r="AB95" s="290"/>
      <c r="AC95" s="290"/>
      <c r="AD95" s="253"/>
      <c r="AE95" s="316"/>
      <c r="AF95" s="316"/>
      <c r="AG95" s="316"/>
      <c r="AH95" s="316"/>
      <c r="AI95" s="316"/>
      <c r="AJ95" s="316"/>
      <c r="AK95" s="290"/>
      <c r="AL95" s="316"/>
      <c r="AM95" s="359"/>
      <c r="AN95" s="359"/>
      <c r="AO95" s="359"/>
      <c r="AP95" s="316"/>
      <c r="AQ95" s="359"/>
      <c r="AR95" s="359"/>
      <c r="AS95" s="359"/>
      <c r="AT95" s="359"/>
      <c r="AU95" s="359"/>
      <c r="AV95" s="359"/>
      <c r="AW95" s="316"/>
      <c r="AX95" s="316"/>
    </row>
    <row r="96" spans="1:52" s="1" customFormat="1" x14ac:dyDescent="0.25">
      <c r="A96" s="24" t="str">
        <f>DB!B23</f>
        <v>EG01</v>
      </c>
      <c r="B96" s="24" t="str">
        <f>DB!B23</f>
        <v>EG01</v>
      </c>
      <c r="C96" s="69" t="s">
        <v>153</v>
      </c>
      <c r="D96" s="69" t="s">
        <v>30</v>
      </c>
      <c r="E96" s="119" t="s">
        <v>115</v>
      </c>
      <c r="F96" s="161" t="s">
        <v>107</v>
      </c>
      <c r="G96" s="127"/>
      <c r="H96" s="223">
        <f>DB!AI23</f>
        <v>2</v>
      </c>
      <c r="I96" s="224">
        <f>DB!AJ23</f>
        <v>4</v>
      </c>
      <c r="J96" s="224">
        <f>DB!AK23</f>
        <v>25</v>
      </c>
      <c r="K96" s="224">
        <f>DB!AL23</f>
        <v>84</v>
      </c>
      <c r="L96" s="224">
        <f>DB!AM23</f>
        <v>3355</v>
      </c>
      <c r="M96" s="224">
        <f>DB!AN23</f>
        <v>3358</v>
      </c>
      <c r="N96" s="224">
        <f>DB!AO23</f>
        <v>1307</v>
      </c>
      <c r="O96" s="224">
        <f>DB!AP23</f>
        <v>1147</v>
      </c>
      <c r="P96" s="224">
        <f>DB!AQ23</f>
        <v>1426</v>
      </c>
      <c r="Q96" s="224">
        <f>DB!AR23</f>
        <v>277</v>
      </c>
      <c r="R96" s="224">
        <f>SUM(H96:Q96)</f>
        <v>10985</v>
      </c>
      <c r="S96" s="224">
        <f>DB!AS23</f>
        <v>82</v>
      </c>
      <c r="T96" s="225">
        <f>DB!C23</f>
        <v>11067</v>
      </c>
      <c r="U96" s="335">
        <f>DB!E23</f>
        <v>205219.47</v>
      </c>
      <c r="V96" s="352">
        <f>DB!F23*1000</f>
        <v>759.51853639965907</v>
      </c>
      <c r="W96" s="177">
        <f t="shared" ref="W96:W110" si="93">IF(T96=0,0,U96/T96)</f>
        <v>18.543369476822988</v>
      </c>
      <c r="X96" s="450">
        <v>0.81063762535559336</v>
      </c>
      <c r="Y96" s="400">
        <f t="shared" ref="Y96:Y110" si="94">V96*X96</f>
        <v>615.6943027605754</v>
      </c>
      <c r="Z96" s="398">
        <f>DB!H23*$X96</f>
        <v>1.8470829082816637E-2</v>
      </c>
      <c r="AA96" s="402">
        <f>DB!I23*$X96</f>
        <v>1.8470829082816637E-2</v>
      </c>
      <c r="AB96" s="402">
        <f>DB!J23*$X96</f>
        <v>1.8470829082816637E-2</v>
      </c>
      <c r="AC96" s="402">
        <f>DB!K23*$X96</f>
        <v>1.8470829082816637E-2</v>
      </c>
      <c r="AD96" s="407">
        <f>DB!L23*$X96</f>
        <v>34353.279316828273</v>
      </c>
      <c r="AE96" s="401">
        <f>DB!M23*$X96</f>
        <v>3.9096588225297553</v>
      </c>
      <c r="AF96" s="401">
        <f>DB!N23*$X96</f>
        <v>10.383447610555839</v>
      </c>
      <c r="AG96" s="401">
        <f>DB!O23*$X96</f>
        <v>0.30784715138028812</v>
      </c>
      <c r="AH96" s="401">
        <f>DB!P23*$X96</f>
        <v>0.83734425175432869</v>
      </c>
      <c r="AI96" s="401">
        <f>DB!Q23*$X96</f>
        <v>0.87736438143378415</v>
      </c>
      <c r="AJ96" s="401">
        <f>DB!R23*$X96</f>
        <v>0.16500607313983695</v>
      </c>
      <c r="AK96" s="402">
        <f>DB!S23*1000*$X96</f>
        <v>0.60645888821919181</v>
      </c>
      <c r="AL96" s="401">
        <f>DB!T23*$X96</f>
        <v>0</v>
      </c>
      <c r="AM96" s="400">
        <f>DB!U23*1000*$X96</f>
        <v>6.772637330366589E-2</v>
      </c>
      <c r="AN96" s="400">
        <f>DB!V23*1000*$X96</f>
        <v>75.730399239554941</v>
      </c>
      <c r="AO96" s="400">
        <f>DB!W23*1000*$X96</f>
        <v>0</v>
      </c>
      <c r="AP96" s="401">
        <f>DB!X23*1000*$X96</f>
        <v>0</v>
      </c>
      <c r="AQ96" s="400">
        <f>DB!Y23*1000*$X96</f>
        <v>0</v>
      </c>
      <c r="AR96" s="400">
        <f>DB!Z23*1000*$X96</f>
        <v>0</v>
      </c>
      <c r="AS96" s="400">
        <f>DB!AA23*1000*$X96</f>
        <v>0</v>
      </c>
      <c r="AT96" s="400">
        <f>DB!AB23*1000*$X96</f>
        <v>18.470829082816639</v>
      </c>
      <c r="AU96" s="400">
        <f>DB!AC23*1000*$X96</f>
        <v>0</v>
      </c>
      <c r="AV96" s="400">
        <f>DB!AD23*1000*$X96</f>
        <v>0</v>
      </c>
      <c r="AW96" s="401">
        <f>DB!AE23*1000*$X96</f>
        <v>0</v>
      </c>
      <c r="AX96" s="401">
        <f>DB!AF23*$X96</f>
        <v>0</v>
      </c>
    </row>
    <row r="97" spans="1:52" s="1" customFormat="1" x14ac:dyDescent="0.25">
      <c r="A97" s="24" t="str">
        <f>DB!B24</f>
        <v>EG02</v>
      </c>
      <c r="B97" s="24" t="str">
        <f>DB!B24</f>
        <v>EG02</v>
      </c>
      <c r="C97" s="125" t="s">
        <v>84</v>
      </c>
      <c r="D97" s="111"/>
      <c r="E97" s="120" t="s">
        <v>86</v>
      </c>
      <c r="F97" s="162"/>
      <c r="G97" s="128"/>
      <c r="H97" s="223">
        <f>DB!AI24</f>
        <v>4</v>
      </c>
      <c r="I97" s="224">
        <f>DB!AJ24</f>
        <v>2</v>
      </c>
      <c r="J97" s="224">
        <f>DB!AK24</f>
        <v>3</v>
      </c>
      <c r="K97" s="224">
        <f>DB!AL24</f>
        <v>18</v>
      </c>
      <c r="L97" s="224">
        <f>DB!AM24</f>
        <v>793</v>
      </c>
      <c r="M97" s="224">
        <f>DB!AN24</f>
        <v>2121</v>
      </c>
      <c r="N97" s="224">
        <f>DB!AO24</f>
        <v>719</v>
      </c>
      <c r="O97" s="224">
        <f>DB!AP24</f>
        <v>387</v>
      </c>
      <c r="P97" s="224">
        <f>DB!AQ24</f>
        <v>521</v>
      </c>
      <c r="Q97" s="224">
        <f>DB!AR24</f>
        <v>110</v>
      </c>
      <c r="R97" s="224">
        <f t="shared" ref="R97:R110" si="95">SUM(H97:Q97)</f>
        <v>4678</v>
      </c>
      <c r="S97" s="224">
        <f>DB!AS24</f>
        <v>34</v>
      </c>
      <c r="T97" s="225">
        <f>DB!C24</f>
        <v>4712</v>
      </c>
      <c r="U97" s="335">
        <f>DB!E24</f>
        <v>185814.97</v>
      </c>
      <c r="V97" s="352">
        <f>DB!F24*1000</f>
        <v>670.44238701659697</v>
      </c>
      <c r="W97" s="177">
        <f t="shared" si="93"/>
        <v>39.434416383701191</v>
      </c>
      <c r="X97" s="450">
        <v>0.81063762535559336</v>
      </c>
      <c r="Y97" s="400">
        <f t="shared" si="94"/>
        <v>543.48582454886991</v>
      </c>
      <c r="Z97" s="398">
        <f>DB!H24*$X97</f>
        <v>1.6304574736465925E-2</v>
      </c>
      <c r="AA97" s="402">
        <f>DB!I24*$X97</f>
        <v>1.6304574736465925E-2</v>
      </c>
      <c r="AB97" s="402">
        <f>DB!J24*$X97</f>
        <v>1.6304574736465925E-2</v>
      </c>
      <c r="AC97" s="402">
        <f>DB!K24*$X97</f>
        <v>1.6304574736465925E-2</v>
      </c>
      <c r="AD97" s="407">
        <f>DB!L24*$X97</f>
        <v>30324.335066528623</v>
      </c>
      <c r="AE97" s="401">
        <f>DB!M24*$X97</f>
        <v>3.4511349858853069</v>
      </c>
      <c r="AF97" s="401">
        <f>DB!N24*$X97</f>
        <v>15.557072694701599</v>
      </c>
      <c r="AG97" s="401">
        <f>DB!O24*$X97</f>
        <v>0.27174291227443453</v>
      </c>
      <c r="AH97" s="401">
        <f>DB!P24*$X97</f>
        <v>0.73914072138645259</v>
      </c>
      <c r="AI97" s="401">
        <f>DB!Q24*$X97</f>
        <v>0.77446729998213981</v>
      </c>
      <c r="AJ97" s="401">
        <f>DB!R24*$X97</f>
        <v>0.14565420097909793</v>
      </c>
      <c r="AK97" s="402">
        <f>DB!S24*1000*$X97</f>
        <v>0.53533353718063359</v>
      </c>
      <c r="AL97" s="401">
        <f>DB!T24*$X97</f>
        <v>0</v>
      </c>
      <c r="AM97" s="400">
        <f>DB!U24*1000*$X97</f>
        <v>5.9783440700374738E-2</v>
      </c>
      <c r="AN97" s="400">
        <f>DB!V24*1000*$X97</f>
        <v>66.848756419511062</v>
      </c>
      <c r="AO97" s="400">
        <f>DB!W24*1000*$X97</f>
        <v>0</v>
      </c>
      <c r="AP97" s="401">
        <f>DB!X24*1000*$X97</f>
        <v>0</v>
      </c>
      <c r="AQ97" s="400">
        <f>DB!Y24*1000*$X97</f>
        <v>0</v>
      </c>
      <c r="AR97" s="400">
        <f>DB!Z24*1000*$X97</f>
        <v>0</v>
      </c>
      <c r="AS97" s="400">
        <f>DB!AA24*1000*$X97</f>
        <v>0</v>
      </c>
      <c r="AT97" s="400">
        <f>DB!AB24*1000*$X97</f>
        <v>16.304574736465923</v>
      </c>
      <c r="AU97" s="400">
        <f>DB!AC24*1000*$X97</f>
        <v>0</v>
      </c>
      <c r="AV97" s="400">
        <f>DB!AD24*1000*$X97</f>
        <v>0</v>
      </c>
      <c r="AW97" s="401">
        <f>DB!AE24*1000*$X97</f>
        <v>0</v>
      </c>
      <c r="AX97" s="401">
        <f>DB!AF24*$X97</f>
        <v>0</v>
      </c>
    </row>
    <row r="98" spans="1:52" s="1" customFormat="1" x14ac:dyDescent="0.25">
      <c r="A98" s="24" t="str">
        <f>DB!B25</f>
        <v>EG03</v>
      </c>
      <c r="B98" s="24" t="str">
        <f>DB!B25</f>
        <v>EG03</v>
      </c>
      <c r="C98" s="111"/>
      <c r="D98" s="111"/>
      <c r="E98" s="121" t="s">
        <v>12</v>
      </c>
      <c r="F98" s="157"/>
      <c r="G98" s="128"/>
      <c r="H98" s="223">
        <f>DB!AI25</f>
        <v>3</v>
      </c>
      <c r="I98" s="224">
        <f>DB!AJ25</f>
        <v>3</v>
      </c>
      <c r="J98" s="224">
        <f>DB!AK25</f>
        <v>1</v>
      </c>
      <c r="K98" s="224">
        <f>DB!AL25</f>
        <v>4</v>
      </c>
      <c r="L98" s="224">
        <f>DB!AM25</f>
        <v>1351</v>
      </c>
      <c r="M98" s="224">
        <f>DB!AN25</f>
        <v>3902</v>
      </c>
      <c r="N98" s="224">
        <f>DB!AO25</f>
        <v>924</v>
      </c>
      <c r="O98" s="224">
        <f>DB!AP25</f>
        <v>596</v>
      </c>
      <c r="P98" s="224">
        <f>DB!AQ25</f>
        <v>764</v>
      </c>
      <c r="Q98" s="224">
        <f>DB!AR25</f>
        <v>172</v>
      </c>
      <c r="R98" s="224">
        <f t="shared" si="95"/>
        <v>7720</v>
      </c>
      <c r="S98" s="224">
        <f>DB!AS25</f>
        <v>66</v>
      </c>
      <c r="T98" s="225">
        <f>DB!C25</f>
        <v>7786</v>
      </c>
      <c r="U98" s="335">
        <f>DB!E25</f>
        <v>1081535.76</v>
      </c>
      <c r="V98" s="352">
        <f>DB!F25*1000</f>
        <v>3988.3221239406898</v>
      </c>
      <c r="W98" s="177">
        <f t="shared" si="93"/>
        <v>138.90775237605959</v>
      </c>
      <c r="X98" s="450">
        <v>0.81063762535559336</v>
      </c>
      <c r="Y98" s="400">
        <f t="shared" si="94"/>
        <v>3233.0839757044573</v>
      </c>
      <c r="Z98" s="398">
        <f>DB!H25*$X98</f>
        <v>9.6992519271133962E-2</v>
      </c>
      <c r="AA98" s="402">
        <f>DB!I25*$X98</f>
        <v>9.6992519271133962E-2</v>
      </c>
      <c r="AB98" s="402">
        <f>DB!J25*$X98</f>
        <v>9.6992519271133962E-2</v>
      </c>
      <c r="AC98" s="402">
        <f>DB!K25*$X98</f>
        <v>9.6992519271133962E-2</v>
      </c>
      <c r="AD98" s="407">
        <f>DB!L25*$X98</f>
        <v>180393.15350840936</v>
      </c>
      <c r="AE98" s="401">
        <f>DB!M25*$X98</f>
        <v>20.53008324572324</v>
      </c>
      <c r="AF98" s="401">
        <f>DB!N25*$X98</f>
        <v>101.52878478781362</v>
      </c>
      <c r="AG98" s="401">
        <f>DB!O25*$X98</f>
        <v>1.6165419878522329</v>
      </c>
      <c r="AH98" s="401">
        <f>DB!P25*$X98</f>
        <v>4.3969942069581123</v>
      </c>
      <c r="AI98" s="401">
        <f>DB!Q25*$X98</f>
        <v>4.6071446653788897</v>
      </c>
      <c r="AJ98" s="401">
        <f>DB!R25*$X98</f>
        <v>0.86646650548879867</v>
      </c>
      <c r="AK98" s="402">
        <f>DB!S25*1000*$X98</f>
        <v>3.1845877160688829</v>
      </c>
      <c r="AL98" s="401">
        <f>DB!T25*$X98</f>
        <v>0</v>
      </c>
      <c r="AM98" s="400">
        <f>DB!U25*1000*$X98</f>
        <v>0.35563923732750091</v>
      </c>
      <c r="AN98" s="400">
        <f>DB!V25*1000*$X98</f>
        <v>397.66932901164915</v>
      </c>
      <c r="AO98" s="400">
        <f>DB!W25*1000*$X98</f>
        <v>0</v>
      </c>
      <c r="AP98" s="401">
        <f>DB!X25*1000*$X98</f>
        <v>0</v>
      </c>
      <c r="AQ98" s="400">
        <f>DB!Y25*1000*$X98</f>
        <v>0</v>
      </c>
      <c r="AR98" s="400">
        <f>DB!Z25*1000*$X98</f>
        <v>0</v>
      </c>
      <c r="AS98" s="400">
        <f>DB!AA25*1000*$X98</f>
        <v>0</v>
      </c>
      <c r="AT98" s="400">
        <f>DB!AB25*1000*$X98</f>
        <v>96.992519271133972</v>
      </c>
      <c r="AU98" s="400">
        <f>DB!AC25*1000*$X98</f>
        <v>0</v>
      </c>
      <c r="AV98" s="400">
        <f>DB!AD25*1000*$X98</f>
        <v>0</v>
      </c>
      <c r="AW98" s="401">
        <f>DB!AE25*1000*$X98</f>
        <v>0</v>
      </c>
      <c r="AX98" s="401">
        <f>DB!AF25*$X98</f>
        <v>0</v>
      </c>
    </row>
    <row r="99" spans="1:52" s="1" customFormat="1" x14ac:dyDescent="0.25">
      <c r="A99" s="24" t="str">
        <f>DB!B26</f>
        <v>EG04</v>
      </c>
      <c r="B99" s="24" t="str">
        <f>DB!B26</f>
        <v>EG04</v>
      </c>
      <c r="C99" s="126" t="s">
        <v>49</v>
      </c>
      <c r="D99" s="126" t="s">
        <v>46</v>
      </c>
      <c r="E99" s="113"/>
      <c r="F99" s="155" t="s">
        <v>47</v>
      </c>
      <c r="G99" s="130"/>
      <c r="H99" s="223">
        <f>DB!AI26</f>
        <v>3</v>
      </c>
      <c r="I99" s="224">
        <f>DB!AJ26</f>
        <v>132</v>
      </c>
      <c r="J99" s="224">
        <f>DB!AK26</f>
        <v>32</v>
      </c>
      <c r="K99" s="224">
        <f>DB!AL26</f>
        <v>324</v>
      </c>
      <c r="L99" s="224">
        <f>DB!AM26</f>
        <v>779</v>
      </c>
      <c r="M99" s="224">
        <f>DB!AN26</f>
        <v>343</v>
      </c>
      <c r="N99" s="224">
        <f>DB!AO26</f>
        <v>165</v>
      </c>
      <c r="O99" s="224">
        <f>DB!AP26</f>
        <v>260</v>
      </c>
      <c r="P99" s="224">
        <f>DB!AQ26</f>
        <v>146</v>
      </c>
      <c r="Q99" s="224">
        <f>DB!AR26</f>
        <v>19</v>
      </c>
      <c r="R99" s="224">
        <f t="shared" si="95"/>
        <v>2203</v>
      </c>
      <c r="S99" s="224">
        <f>DB!AS26</f>
        <v>582</v>
      </c>
      <c r="T99" s="225">
        <f>DB!C26</f>
        <v>2785</v>
      </c>
      <c r="U99" s="335">
        <f>DB!E26</f>
        <v>49891.730000001298</v>
      </c>
      <c r="V99" s="352">
        <f>DB!F26*1000</f>
        <v>58.373324100000104</v>
      </c>
      <c r="W99" s="177">
        <f t="shared" si="93"/>
        <v>17.914445242370306</v>
      </c>
      <c r="X99" s="450">
        <v>0.81063762535559336</v>
      </c>
      <c r="Y99" s="400">
        <f t="shared" si="94"/>
        <v>47.319612832536514</v>
      </c>
      <c r="Z99" s="398">
        <f>DB!H26*$X99</f>
        <v>1.4195883849760524E-3</v>
      </c>
      <c r="AA99" s="402">
        <f>DB!I26*$X99</f>
        <v>1.4195883849760524E-3</v>
      </c>
      <c r="AB99" s="402">
        <f>DB!J26*$X99</f>
        <v>1.4195883849760524E-3</v>
      </c>
      <c r="AC99" s="402">
        <f>DB!K26*$X99</f>
        <v>1.4195883849760524E-3</v>
      </c>
      <c r="AD99" s="407">
        <f>DB!L26*$X99</f>
        <v>2640.2451176040972</v>
      </c>
      <c r="AE99" s="401">
        <f>DB!M26*$X99</f>
        <v>0.3004795414866136</v>
      </c>
      <c r="AF99" s="401">
        <f>DB!N26*$X99</f>
        <v>2.2626054874387944</v>
      </c>
      <c r="AG99" s="401">
        <f>DB!O26*$X99</f>
        <v>2.3659806416268213E-2</v>
      </c>
      <c r="AH99" s="401">
        <f>DB!P26*$X99</f>
        <v>6.4354673452250752E-2</v>
      </c>
      <c r="AI99" s="401">
        <f>DB!Q26*$X99</f>
        <v>6.7430448286363118E-2</v>
      </c>
      <c r="AJ99" s="401">
        <f>DB!R26*$X99</f>
        <v>1.2681656239119276E-2</v>
      </c>
      <c r="AK99" s="402">
        <f>DB!S26*1000*$X99</f>
        <v>4.6609818640047491E-2</v>
      </c>
      <c r="AL99" s="401">
        <f>DB!T26*$X99</f>
        <v>0</v>
      </c>
      <c r="AM99" s="400">
        <f>DB!U26*1000*$X99</f>
        <v>5.2051574115789421E-3</v>
      </c>
      <c r="AN99" s="400">
        <f>DB!V26*1000*$X99</f>
        <v>5.8203123784020621</v>
      </c>
      <c r="AO99" s="400">
        <f>DB!W26*1000*$X99</f>
        <v>0</v>
      </c>
      <c r="AP99" s="401">
        <f>DB!X26*1000*$X99</f>
        <v>0</v>
      </c>
      <c r="AQ99" s="400">
        <f>DB!Y26*1000*$X99</f>
        <v>0</v>
      </c>
      <c r="AR99" s="400">
        <f>DB!Z26*1000*$X99</f>
        <v>0</v>
      </c>
      <c r="AS99" s="400">
        <f>DB!AA26*1000*$X99</f>
        <v>0</v>
      </c>
      <c r="AT99" s="400">
        <f>DB!AB26*1000*$X99</f>
        <v>1.4195883849760524</v>
      </c>
      <c r="AU99" s="400">
        <f>DB!AC26*1000*$X99</f>
        <v>0</v>
      </c>
      <c r="AV99" s="400">
        <f>DB!AD26*1000*$X99</f>
        <v>0</v>
      </c>
      <c r="AW99" s="401">
        <f>DB!AE26*1000*$X99</f>
        <v>0</v>
      </c>
      <c r="AX99" s="401">
        <f>DB!AF26*$X99</f>
        <v>0</v>
      </c>
    </row>
    <row r="100" spans="1:52" s="2" customFormat="1" x14ac:dyDescent="0.25">
      <c r="A100" s="24" t="str">
        <f>DB!B27</f>
        <v>EG05</v>
      </c>
      <c r="B100" s="24" t="str">
        <f>DB!B27</f>
        <v>EG05</v>
      </c>
      <c r="C100" s="126" t="s">
        <v>50</v>
      </c>
      <c r="D100" s="126" t="s">
        <v>32</v>
      </c>
      <c r="E100" s="113"/>
      <c r="F100" s="155" t="s">
        <v>47</v>
      </c>
      <c r="G100" s="130"/>
      <c r="H100" s="223">
        <f>DB!AI27</f>
        <v>0</v>
      </c>
      <c r="I100" s="224">
        <f>DB!AJ27</f>
        <v>0</v>
      </c>
      <c r="J100" s="224">
        <f>DB!AK27</f>
        <v>0</v>
      </c>
      <c r="K100" s="224">
        <f>DB!AL27</f>
        <v>1</v>
      </c>
      <c r="L100" s="224">
        <f>DB!AM27</f>
        <v>68</v>
      </c>
      <c r="M100" s="224">
        <f>DB!AN27</f>
        <v>78</v>
      </c>
      <c r="N100" s="224">
        <f>DB!AO27</f>
        <v>17</v>
      </c>
      <c r="O100" s="224">
        <f>DB!AP27</f>
        <v>12</v>
      </c>
      <c r="P100" s="224">
        <f>DB!AQ27</f>
        <v>10</v>
      </c>
      <c r="Q100" s="224">
        <f>DB!AR27</f>
        <v>0</v>
      </c>
      <c r="R100" s="224">
        <f t="shared" si="95"/>
        <v>186</v>
      </c>
      <c r="S100" s="224">
        <f>DB!AS27</f>
        <v>3</v>
      </c>
      <c r="T100" s="225">
        <f>DB!C27</f>
        <v>189</v>
      </c>
      <c r="U100" s="335">
        <f>DB!E27</f>
        <v>1693.2</v>
      </c>
      <c r="V100" s="352">
        <f>DB!F27*1000</f>
        <v>1.981044</v>
      </c>
      <c r="W100" s="177">
        <f t="shared" si="93"/>
        <v>8.9587301587301589</v>
      </c>
      <c r="X100" s="450">
        <v>0.81063762535559336</v>
      </c>
      <c r="Y100" s="400">
        <f t="shared" si="94"/>
        <v>1.6059088038849461</v>
      </c>
      <c r="Z100" s="398">
        <f>DB!H27*$X100</f>
        <v>4.8177264116548385E-5</v>
      </c>
      <c r="AA100" s="402">
        <f>DB!I27*$X100</f>
        <v>4.8177264116548385E-5</v>
      </c>
      <c r="AB100" s="402">
        <f>DB!J27*$X100</f>
        <v>4.8177264116548385E-5</v>
      </c>
      <c r="AC100" s="402">
        <f>DB!K27*$X100</f>
        <v>4.8177264116548385E-5</v>
      </c>
      <c r="AD100" s="407">
        <f>DB!L27*$X100</f>
        <v>89.603287621564448</v>
      </c>
      <c r="AE100" s="401">
        <f>DB!M27*$X100</f>
        <v>1.0197520904669409E-2</v>
      </c>
      <c r="AF100" s="401">
        <f>DB!N27*$X100</f>
        <v>9.1314445217827098E-2</v>
      </c>
      <c r="AG100" s="401">
        <f>DB!O27*$X100</f>
        <v>8.0295440194247142E-4</v>
      </c>
      <c r="AH100" s="401">
        <f>DB!P27*$X100</f>
        <v>2.1840359732835267E-3</v>
      </c>
      <c r="AI100" s="401">
        <f>DB!Q27*$X100</f>
        <v>2.2884200455360482E-3</v>
      </c>
      <c r="AJ100" s="401">
        <f>DB!R27*$X100</f>
        <v>4.3038355944116554E-4</v>
      </c>
      <c r="AK100" s="402">
        <f>DB!S27*1000*$X100</f>
        <v>1.5818201718266721E-3</v>
      </c>
      <c r="AL100" s="401">
        <f>DB!T27*$X100</f>
        <v>0</v>
      </c>
      <c r="AM100" s="400">
        <f>DB!U27*1000*$X100</f>
        <v>1.7664996842734406E-4</v>
      </c>
      <c r="AN100" s="400">
        <f>DB!V27*1000*$X100</f>
        <v>0.19752678287784836</v>
      </c>
      <c r="AO100" s="400">
        <f>DB!W27*1000*$X100</f>
        <v>0</v>
      </c>
      <c r="AP100" s="401">
        <f>DB!X27*1000*$X100</f>
        <v>0</v>
      </c>
      <c r="AQ100" s="400">
        <f>DB!Y27*1000*$X100</f>
        <v>0</v>
      </c>
      <c r="AR100" s="400">
        <f>DB!Z27*1000*$X100</f>
        <v>0</v>
      </c>
      <c r="AS100" s="400">
        <f>DB!AA27*1000*$X100</f>
        <v>0</v>
      </c>
      <c r="AT100" s="400">
        <f>DB!AB27*1000*$X100</f>
        <v>4.8177264116548386E-2</v>
      </c>
      <c r="AU100" s="400">
        <f>DB!AC27*1000*$X100</f>
        <v>0</v>
      </c>
      <c r="AV100" s="400">
        <f>DB!AD27*1000*$X100</f>
        <v>0</v>
      </c>
      <c r="AW100" s="401">
        <f>DB!AE27*1000*$X100</f>
        <v>0</v>
      </c>
      <c r="AX100" s="401">
        <f>DB!AF27*$X100</f>
        <v>0</v>
      </c>
    </row>
    <row r="101" spans="1:52" s="2" customFormat="1" x14ac:dyDescent="0.25">
      <c r="A101" s="24" t="str">
        <f>DB!B28</f>
        <v>EG06</v>
      </c>
      <c r="B101" s="24" t="str">
        <f>DB!B28</f>
        <v>EG06</v>
      </c>
      <c r="C101" s="74" t="s">
        <v>130</v>
      </c>
      <c r="D101" s="126" t="s">
        <v>28</v>
      </c>
      <c r="E101" s="113"/>
      <c r="F101" s="155" t="s">
        <v>47</v>
      </c>
      <c r="G101" s="130"/>
      <c r="H101" s="223">
        <f>DB!AI28</f>
        <v>4</v>
      </c>
      <c r="I101" s="224">
        <f>DB!AJ28</f>
        <v>253</v>
      </c>
      <c r="J101" s="224">
        <f>DB!AK28</f>
        <v>49</v>
      </c>
      <c r="K101" s="224">
        <f>DB!AL28</f>
        <v>885</v>
      </c>
      <c r="L101" s="224">
        <f>DB!AM28</f>
        <v>1219</v>
      </c>
      <c r="M101" s="224">
        <f>DB!AN28</f>
        <v>392</v>
      </c>
      <c r="N101" s="224">
        <f>DB!AO28</f>
        <v>216</v>
      </c>
      <c r="O101" s="224">
        <f>DB!AP28</f>
        <v>106</v>
      </c>
      <c r="P101" s="224">
        <f>DB!AQ28</f>
        <v>72</v>
      </c>
      <c r="Q101" s="224">
        <f>DB!AR28</f>
        <v>21</v>
      </c>
      <c r="R101" s="224">
        <f t="shared" si="95"/>
        <v>3217</v>
      </c>
      <c r="S101" s="224">
        <f>DB!AS28</f>
        <v>1125</v>
      </c>
      <c r="T101" s="225">
        <f>DB!C28</f>
        <v>4342</v>
      </c>
      <c r="U101" s="335">
        <f>DB!E28</f>
        <v>23914.590000000098</v>
      </c>
      <c r="V101" s="352">
        <f>DB!F28*1000</f>
        <v>36.932875603397299</v>
      </c>
      <c r="W101" s="177">
        <f t="shared" si="93"/>
        <v>5.5077360663289037</v>
      </c>
      <c r="X101" s="450">
        <v>0.81063762535559336</v>
      </c>
      <c r="Y101" s="400">
        <f t="shared" si="94"/>
        <v>29.939178576691514</v>
      </c>
      <c r="Z101" s="398">
        <f>DB!H28*$X101</f>
        <v>8.9817535730075438E-4</v>
      </c>
      <c r="AA101" s="402">
        <f>DB!I28*$X101</f>
        <v>8.9817535730075438E-4</v>
      </c>
      <c r="AB101" s="402">
        <f>DB!J28*$X101</f>
        <v>8.9817535730075438E-4</v>
      </c>
      <c r="AC101" s="402">
        <f>DB!K28*$X101</f>
        <v>8.9817535730075438E-4</v>
      </c>
      <c r="AD101" s="407">
        <f>DB!L28*$X101</f>
        <v>1670.4864078651724</v>
      </c>
      <c r="AE101" s="401">
        <f>DB!M28*$X101</f>
        <v>0.19011378396200015</v>
      </c>
      <c r="AF101" s="401">
        <f>DB!N28*$X101</f>
        <v>0.88988450784876372</v>
      </c>
      <c r="AG101" s="401">
        <f>DB!O28*$X101</f>
        <v>1.4969589288345716E-2</v>
      </c>
      <c r="AH101" s="401">
        <f>DB!P28*$X101</f>
        <v>4.0717282864300923E-2</v>
      </c>
      <c r="AI101" s="401">
        <f>DB!Q28*$X101</f>
        <v>4.2663329471786908E-2</v>
      </c>
      <c r="AJ101" s="401">
        <f>DB!R28*$X101</f>
        <v>8.0236998585534666E-3</v>
      </c>
      <c r="AK101" s="402">
        <f>DB!S28*1000*$X101</f>
        <v>2.9490090898040625E-2</v>
      </c>
      <c r="AL101" s="401">
        <f>DB!T28*$X101</f>
        <v>0</v>
      </c>
      <c r="AM101" s="400">
        <f>DB!U28*1000*$X101</f>
        <v>3.2933096434361615E-3</v>
      </c>
      <c r="AN101" s="400">
        <f>DB!V28*1000*$X101</f>
        <v>3.6825189649330579</v>
      </c>
      <c r="AO101" s="400">
        <f>DB!W28*1000*$X101</f>
        <v>0</v>
      </c>
      <c r="AP101" s="401">
        <f>DB!X28*1000*$X101</f>
        <v>0</v>
      </c>
      <c r="AQ101" s="400">
        <f>DB!Y28*1000*$X101</f>
        <v>0</v>
      </c>
      <c r="AR101" s="400">
        <f>DB!Z28*1000*$X101</f>
        <v>0</v>
      </c>
      <c r="AS101" s="400">
        <f>DB!AA28*1000*$X101</f>
        <v>0</v>
      </c>
      <c r="AT101" s="400">
        <f>DB!AB28*1000*$X101</f>
        <v>0.89817535730075448</v>
      </c>
      <c r="AU101" s="400">
        <f>DB!AC28*1000*$X101</f>
        <v>0</v>
      </c>
      <c r="AV101" s="400">
        <f>DB!AD28*1000*$X101</f>
        <v>0</v>
      </c>
      <c r="AW101" s="401">
        <f>DB!AE28*1000*$X101</f>
        <v>0</v>
      </c>
      <c r="AX101" s="401">
        <f>DB!AF28*$X101</f>
        <v>0</v>
      </c>
    </row>
    <row r="102" spans="1:52" s="1" customFormat="1" x14ac:dyDescent="0.25">
      <c r="A102" s="24" t="str">
        <f>DB!B29</f>
        <v>EG07</v>
      </c>
      <c r="B102" s="24" t="str">
        <f>DB!B29</f>
        <v>EG07</v>
      </c>
      <c r="C102" s="126" t="s">
        <v>164</v>
      </c>
      <c r="D102" s="126" t="s">
        <v>114</v>
      </c>
      <c r="E102" s="113"/>
      <c r="F102" s="155" t="s">
        <v>47</v>
      </c>
      <c r="G102" s="130"/>
      <c r="H102" s="223">
        <f>DB!AI29</f>
        <v>27</v>
      </c>
      <c r="I102" s="224">
        <f>DB!AJ29</f>
        <v>2</v>
      </c>
      <c r="J102" s="224">
        <f>DB!AK29</f>
        <v>3</v>
      </c>
      <c r="K102" s="224">
        <f>DB!AL29</f>
        <v>22</v>
      </c>
      <c r="L102" s="224">
        <f>DB!AM29</f>
        <v>4041</v>
      </c>
      <c r="M102" s="224">
        <f>DB!AN29</f>
        <v>7887</v>
      </c>
      <c r="N102" s="224">
        <f>DB!AO29</f>
        <v>4247</v>
      </c>
      <c r="O102" s="224">
        <f>DB!AP29</f>
        <v>3481</v>
      </c>
      <c r="P102" s="224">
        <f>DB!AQ29</f>
        <v>4658</v>
      </c>
      <c r="Q102" s="224">
        <f>DB!AR29</f>
        <v>833</v>
      </c>
      <c r="R102" s="224">
        <f t="shared" si="95"/>
        <v>25201</v>
      </c>
      <c r="S102" s="224">
        <f>DB!AS29</f>
        <v>224</v>
      </c>
      <c r="T102" s="225">
        <f>DB!C29</f>
        <v>25425</v>
      </c>
      <c r="U102" s="335">
        <f>DB!E29</f>
        <v>553219.78000001702</v>
      </c>
      <c r="V102" s="352">
        <f>DB!F29*1000</f>
        <v>1963.29210363933</v>
      </c>
      <c r="W102" s="177">
        <f t="shared" si="93"/>
        <v>21.75889006883056</v>
      </c>
      <c r="X102" s="450">
        <v>0.81063762535559336</v>
      </c>
      <c r="Y102" s="400">
        <f t="shared" si="94"/>
        <v>1591.5184487735739</v>
      </c>
      <c r="Z102" s="398">
        <f>DB!H29*$X102</f>
        <v>4.7745553463211923E-2</v>
      </c>
      <c r="AA102" s="402">
        <f>DB!I29*$X102</f>
        <v>4.7745553463211923E-2</v>
      </c>
      <c r="AB102" s="402">
        <f>DB!J29*$X102</f>
        <v>4.7745553463211923E-2</v>
      </c>
      <c r="AC102" s="402">
        <f>DB!K29*$X102</f>
        <v>4.7745553463211923E-2</v>
      </c>
      <c r="AD102" s="407">
        <f>DB!L29*$X102</f>
        <v>88800.363367767044</v>
      </c>
      <c r="AE102" s="401">
        <f>DB!M29*$X102</f>
        <v>10.106142149712401</v>
      </c>
      <c r="AF102" s="401">
        <f>DB!N29*$X102</f>
        <v>26.737509939396819</v>
      </c>
      <c r="AG102" s="401">
        <f>DB!O29*$X102</f>
        <v>0.79575922438678859</v>
      </c>
      <c r="AH102" s="401">
        <f>DB!P29*$X102</f>
        <v>2.1644650903322238</v>
      </c>
      <c r="AI102" s="401">
        <f>DB!Q29*$X102</f>
        <v>2.2679137895024843</v>
      </c>
      <c r="AJ102" s="401">
        <f>DB!R29*$X102</f>
        <v>0.42652694427133447</v>
      </c>
      <c r="AK102" s="402">
        <f>DB!S29*1000*$X102</f>
        <v>1.5676456720420919</v>
      </c>
      <c r="AL102" s="401">
        <f>DB!T29*$X102</f>
        <v>0</v>
      </c>
      <c r="AM102" s="400">
        <f>DB!U29*1000*$X102</f>
        <v>0.17506702936508722</v>
      </c>
      <c r="AN102" s="400">
        <f>DB!V29*1000*$X102</f>
        <v>195.75676919918476</v>
      </c>
      <c r="AO102" s="400">
        <f>DB!W29*1000*$X102</f>
        <v>0</v>
      </c>
      <c r="AP102" s="401">
        <f>DB!X29*1000*$X102</f>
        <v>0</v>
      </c>
      <c r="AQ102" s="400">
        <f>DB!Y29*1000*$X102</f>
        <v>0</v>
      </c>
      <c r="AR102" s="400">
        <f>DB!Z29*1000*$X102</f>
        <v>0</v>
      </c>
      <c r="AS102" s="400">
        <f>DB!AA29*1000*$X102</f>
        <v>0</v>
      </c>
      <c r="AT102" s="400">
        <f>DB!AB29*1000*$X102</f>
        <v>47.74555346321192</v>
      </c>
      <c r="AU102" s="400">
        <f>DB!AC29*1000*$X102</f>
        <v>0</v>
      </c>
      <c r="AV102" s="400">
        <f>DB!AD29*1000*$X102</f>
        <v>0</v>
      </c>
      <c r="AW102" s="401">
        <f>DB!AE29*1000*$X102</f>
        <v>0</v>
      </c>
      <c r="AX102" s="401">
        <f>DB!AF29*$X102</f>
        <v>0</v>
      </c>
    </row>
    <row r="103" spans="1:52" s="5" customFormat="1" ht="14.25" customHeight="1" x14ac:dyDescent="0.25">
      <c r="A103" s="24" t="str">
        <f>DB!B30</f>
        <v>EG08</v>
      </c>
      <c r="B103" s="24" t="str">
        <f>DB!B30</f>
        <v>EG08</v>
      </c>
      <c r="C103" s="126" t="s">
        <v>73</v>
      </c>
      <c r="D103" s="126" t="s">
        <v>78</v>
      </c>
      <c r="E103" s="113"/>
      <c r="F103" s="155" t="s">
        <v>107</v>
      </c>
      <c r="G103" s="130"/>
      <c r="H103" s="223">
        <f>DB!AI30</f>
        <v>0</v>
      </c>
      <c r="I103" s="224">
        <f>DB!AJ30</f>
        <v>0</v>
      </c>
      <c r="J103" s="224">
        <f>DB!AK30</f>
        <v>0</v>
      </c>
      <c r="K103" s="224">
        <f>DB!AL30</f>
        <v>0</v>
      </c>
      <c r="L103" s="224">
        <f>DB!AM30</f>
        <v>0</v>
      </c>
      <c r="M103" s="224">
        <f>DB!AN30</f>
        <v>3</v>
      </c>
      <c r="N103" s="224">
        <f>DB!AO30</f>
        <v>3</v>
      </c>
      <c r="O103" s="224">
        <f>DB!AP30</f>
        <v>41</v>
      </c>
      <c r="P103" s="224">
        <f>DB!AQ30</f>
        <v>103</v>
      </c>
      <c r="Q103" s="224">
        <f>DB!AR30</f>
        <v>14</v>
      </c>
      <c r="R103" s="224">
        <f t="shared" si="95"/>
        <v>164</v>
      </c>
      <c r="S103" s="224">
        <f>DB!AS30</f>
        <v>2</v>
      </c>
      <c r="T103" s="225">
        <f>DB!C30</f>
        <v>166</v>
      </c>
      <c r="U103" s="335">
        <f>DB!E30</f>
        <v>15620.7</v>
      </c>
      <c r="V103" s="352">
        <f>DB!F30*1000</f>
        <v>56.234520000000003</v>
      </c>
      <c r="W103" s="177">
        <f t="shared" si="93"/>
        <v>94.100602409638554</v>
      </c>
      <c r="X103" s="450">
        <v>0.81063762535559336</v>
      </c>
      <c r="Y103" s="400">
        <f t="shared" si="94"/>
        <v>45.585817755811625</v>
      </c>
      <c r="Z103" s="398">
        <f>DB!H30*$X103</f>
        <v>1.3675745326743485E-3</v>
      </c>
      <c r="AA103" s="402">
        <f>DB!I30*$X103</f>
        <v>1.3675745326743485E-3</v>
      </c>
      <c r="AB103" s="402">
        <f>DB!J30*$X103</f>
        <v>1.3675745326743485E-3</v>
      </c>
      <c r="AC103" s="402">
        <f>DB!K30*$X103</f>
        <v>1.3675745326743485E-3</v>
      </c>
      <c r="AD103" s="407">
        <f>DB!L30*$X103</f>
        <v>2543.5062875032654</v>
      </c>
      <c r="AE103" s="401">
        <f>DB!M30*$X103</f>
        <v>0.28946994274940296</v>
      </c>
      <c r="AF103" s="401">
        <f>DB!N30*$X103</f>
        <v>1.0256808995057616</v>
      </c>
      <c r="AG103" s="401">
        <f>DB!O30*$X103</f>
        <v>2.2792908877905811E-2</v>
      </c>
      <c r="AH103" s="401">
        <f>DB!P30*$X103</f>
        <v>6.1996712147903719E-2</v>
      </c>
      <c r="AI103" s="401">
        <f>DB!Q30*$X103</f>
        <v>6.4959790302031556E-2</v>
      </c>
      <c r="AJ103" s="401">
        <f>DB!R30*$X103</f>
        <v>1.2216999158557515E-2</v>
      </c>
      <c r="AK103" s="402">
        <f>DB!S30*1000*$X103</f>
        <v>4.4902030489474443E-2</v>
      </c>
      <c r="AL103" s="401">
        <f>DB!T30*$X103</f>
        <v>0</v>
      </c>
      <c r="AM103" s="400">
        <f>DB!U30*1000*$X103</f>
        <v>5.0144399531392783E-3</v>
      </c>
      <c r="AN103" s="400">
        <f>DB!V30*1000*$X103</f>
        <v>5.6070555839648293</v>
      </c>
      <c r="AO103" s="400">
        <f>DB!W30*1000*$X103</f>
        <v>0</v>
      </c>
      <c r="AP103" s="401">
        <f>DB!X30*1000*$X103</f>
        <v>0</v>
      </c>
      <c r="AQ103" s="400">
        <f>DB!Y30*1000*$X103</f>
        <v>0</v>
      </c>
      <c r="AR103" s="400">
        <f>DB!Z30*1000*$X103</f>
        <v>0</v>
      </c>
      <c r="AS103" s="400">
        <f>DB!AA30*1000*$X103</f>
        <v>0</v>
      </c>
      <c r="AT103" s="400">
        <f>DB!AB30*1000*$X103</f>
        <v>1.3675745326743487</v>
      </c>
      <c r="AU103" s="400">
        <f>DB!AC30*1000*$X103</f>
        <v>0</v>
      </c>
      <c r="AV103" s="400">
        <f>DB!AD30*1000*$X103</f>
        <v>0</v>
      </c>
      <c r="AW103" s="401">
        <f>DB!AE30*1000*$X103</f>
        <v>0</v>
      </c>
      <c r="AX103" s="401">
        <f>DB!AF30*$X103</f>
        <v>0</v>
      </c>
    </row>
    <row r="104" spans="1:52" s="5" customFormat="1" ht="14.25" customHeight="1" x14ac:dyDescent="0.25">
      <c r="A104" s="24" t="str">
        <f>DB!B31</f>
        <v>EG09</v>
      </c>
      <c r="B104" s="24" t="str">
        <f>DB!B31</f>
        <v>EG09</v>
      </c>
      <c r="C104" s="126" t="s">
        <v>74</v>
      </c>
      <c r="D104" s="126" t="s">
        <v>81</v>
      </c>
      <c r="E104" s="113"/>
      <c r="F104" s="155" t="s">
        <v>107</v>
      </c>
      <c r="G104" s="130"/>
      <c r="H104" s="223">
        <f>DB!AI31</f>
        <v>0</v>
      </c>
      <c r="I104" s="224">
        <f>DB!AJ31</f>
        <v>0</v>
      </c>
      <c r="J104" s="224">
        <f>DB!AK31</f>
        <v>0</v>
      </c>
      <c r="K104" s="224">
        <f>DB!AL31</f>
        <v>0</v>
      </c>
      <c r="L104" s="224">
        <f>DB!AM31</f>
        <v>0</v>
      </c>
      <c r="M104" s="224">
        <f>DB!AN31</f>
        <v>0</v>
      </c>
      <c r="N104" s="224">
        <f>DB!AO31</f>
        <v>0</v>
      </c>
      <c r="O104" s="224">
        <f>DB!AP31</f>
        <v>3</v>
      </c>
      <c r="P104" s="224">
        <f>DB!AQ31</f>
        <v>1</v>
      </c>
      <c r="Q104" s="224">
        <f>DB!AR31</f>
        <v>0</v>
      </c>
      <c r="R104" s="224">
        <f t="shared" si="95"/>
        <v>4</v>
      </c>
      <c r="S104" s="224">
        <f>DB!AS31</f>
        <v>0</v>
      </c>
      <c r="T104" s="225">
        <f>DB!C31</f>
        <v>4</v>
      </c>
      <c r="U104" s="335">
        <f>DB!E31</f>
        <v>137</v>
      </c>
      <c r="V104" s="352">
        <f>DB!F31*1000</f>
        <v>0.49319999999999997</v>
      </c>
      <c r="W104" s="177">
        <f t="shared" si="93"/>
        <v>34.25</v>
      </c>
      <c r="X104" s="450">
        <v>0.81063762535559336</v>
      </c>
      <c r="Y104" s="400">
        <f t="shared" si="94"/>
        <v>0.39980647682537862</v>
      </c>
      <c r="Z104" s="398">
        <f>DB!H31*$X104</f>
        <v>1.199419430476136E-5</v>
      </c>
      <c r="AA104" s="402">
        <f>DB!I31*$X104</f>
        <v>1.199419430476136E-5</v>
      </c>
      <c r="AB104" s="402">
        <f>DB!J31*$X104</f>
        <v>1.199419430476136E-5</v>
      </c>
      <c r="AC104" s="402">
        <f>DB!K31*$X104</f>
        <v>1.199419430476136E-5</v>
      </c>
      <c r="AD104" s="407">
        <f>DB!L31*$X104</f>
        <v>22.307602180948827</v>
      </c>
      <c r="AE104" s="401">
        <f>DB!M31*$X104</f>
        <v>2.5387711278411543E-3</v>
      </c>
      <c r="AF104" s="401">
        <f>DB!N31*$X104</f>
        <v>8.9956457285710195E-3</v>
      </c>
      <c r="AG104" s="401">
        <f>DB!O31*$X104</f>
        <v>1.999032384126893E-4</v>
      </c>
      <c r="AH104" s="401">
        <f>DB!P31*$X104</f>
        <v>5.4373680848251494E-4</v>
      </c>
      <c r="AI104" s="401">
        <f>DB!Q31*$X104</f>
        <v>5.697242294761646E-4</v>
      </c>
      <c r="AJ104" s="401">
        <f>DB!R31*$X104</f>
        <v>1.0714813578920147E-4</v>
      </c>
      <c r="AK104" s="402">
        <f>DB!S31*1000*$X104</f>
        <v>3.9380937967299797E-4</v>
      </c>
      <c r="AL104" s="401">
        <f>DB!T31*$X104</f>
        <v>0</v>
      </c>
      <c r="AM104" s="400">
        <f>DB!U31*1000*$X104</f>
        <v>4.3978712450791652E-5</v>
      </c>
      <c r="AN104" s="400">
        <f>DB!V31*1000*$X104</f>
        <v>4.9176196649521574E-2</v>
      </c>
      <c r="AO104" s="400">
        <f>DB!W31*1000*$X104</f>
        <v>0</v>
      </c>
      <c r="AP104" s="401">
        <f>DB!X31*1000*$X104</f>
        <v>0</v>
      </c>
      <c r="AQ104" s="400">
        <f>DB!Y31*1000*$X104</f>
        <v>0</v>
      </c>
      <c r="AR104" s="400">
        <f>DB!Z31*1000*$X104</f>
        <v>0</v>
      </c>
      <c r="AS104" s="400">
        <f>DB!AA31*1000*$X104</f>
        <v>0</v>
      </c>
      <c r="AT104" s="400">
        <f>DB!AB31*1000*$X104</f>
        <v>1.199419430476136E-2</v>
      </c>
      <c r="AU104" s="400">
        <f>DB!AC31*1000*$X104</f>
        <v>0</v>
      </c>
      <c r="AV104" s="400">
        <f>DB!AD31*1000*$X104</f>
        <v>0</v>
      </c>
      <c r="AW104" s="401">
        <f>DB!AE31*1000*$X104</f>
        <v>0</v>
      </c>
      <c r="AX104" s="401">
        <f>DB!AF31*$X104</f>
        <v>0</v>
      </c>
    </row>
    <row r="105" spans="1:52" s="5" customFormat="1" ht="14.25" customHeight="1" x14ac:dyDescent="0.25">
      <c r="A105" s="24" t="str">
        <f>DB!B32</f>
        <v>EG10</v>
      </c>
      <c r="B105" s="24" t="str">
        <f>DB!B32</f>
        <v>EG10</v>
      </c>
      <c r="C105" s="126" t="s">
        <v>80</v>
      </c>
      <c r="D105" s="126" t="s">
        <v>82</v>
      </c>
      <c r="E105" s="113"/>
      <c r="F105" s="155" t="s">
        <v>107</v>
      </c>
      <c r="G105" s="130"/>
      <c r="H105" s="223">
        <f>DB!AI32</f>
        <v>0</v>
      </c>
      <c r="I105" s="224">
        <f>DB!AJ32</f>
        <v>0</v>
      </c>
      <c r="J105" s="224">
        <f>DB!AK32</f>
        <v>0</v>
      </c>
      <c r="K105" s="224">
        <f>DB!AL32</f>
        <v>0</v>
      </c>
      <c r="L105" s="224">
        <f>DB!AM32</f>
        <v>0</v>
      </c>
      <c r="M105" s="224">
        <f>DB!AN32</f>
        <v>0</v>
      </c>
      <c r="N105" s="224">
        <f>DB!AO32</f>
        <v>0</v>
      </c>
      <c r="O105" s="224">
        <f>DB!AP32</f>
        <v>2</v>
      </c>
      <c r="P105" s="224">
        <f>DB!AQ32</f>
        <v>0</v>
      </c>
      <c r="Q105" s="224">
        <f>DB!AR32</f>
        <v>1</v>
      </c>
      <c r="R105" s="224">
        <f t="shared" si="95"/>
        <v>3</v>
      </c>
      <c r="S105" s="224">
        <f>DB!AS32</f>
        <v>0</v>
      </c>
      <c r="T105" s="225">
        <f>DB!C32</f>
        <v>3</v>
      </c>
      <c r="U105" s="335">
        <f>DB!E32</f>
        <v>183.9</v>
      </c>
      <c r="V105" s="352">
        <f>DB!F32*1000</f>
        <v>3.3101999999999999E-2</v>
      </c>
      <c r="W105" s="177">
        <f t="shared" si="93"/>
        <v>61.300000000000004</v>
      </c>
      <c r="X105" s="450">
        <v>0.81063762535559336</v>
      </c>
      <c r="Y105" s="400">
        <f t="shared" si="94"/>
        <v>2.6833726674520851E-2</v>
      </c>
      <c r="Z105" s="398">
        <f>DB!H32*$X105</f>
        <v>8.0501180023562556E-7</v>
      </c>
      <c r="AA105" s="402">
        <f>DB!I32*$X105</f>
        <v>8.0501180023562556E-7</v>
      </c>
      <c r="AB105" s="402">
        <f>DB!J32*$X105</f>
        <v>8.0501180023562556E-7</v>
      </c>
      <c r="AC105" s="402">
        <f>DB!K32*$X105</f>
        <v>8.0501180023562556E-7</v>
      </c>
      <c r="AD105" s="407">
        <f>DB!L32*$X105</f>
        <v>1.4972146135315654</v>
      </c>
      <c r="AE105" s="401">
        <f>DB!M32*$X105</f>
        <v>1.7039416438320739E-4</v>
      </c>
      <c r="AF105" s="401">
        <f>DB!N32*$X105</f>
        <v>6.037588501767192E-4</v>
      </c>
      <c r="AG105" s="401">
        <f>DB!O32*$X105</f>
        <v>1.3416863337260428E-5</v>
      </c>
      <c r="AH105" s="401">
        <f>DB!P32*$X105</f>
        <v>3.6493868277348354E-5</v>
      </c>
      <c r="AI105" s="401">
        <f>DB!Q32*$X105</f>
        <v>3.8238060511192217E-5</v>
      </c>
      <c r="AJ105" s="401">
        <f>DB!R32*$X105</f>
        <v>7.1914387487715875E-6</v>
      </c>
      <c r="AK105" s="402">
        <f>DB!S32*1000*$X105</f>
        <v>2.6431220774403037E-5</v>
      </c>
      <c r="AL105" s="401">
        <f>DB!T32*$X105</f>
        <v>0</v>
      </c>
      <c r="AM105" s="400">
        <f>DB!U32*1000*$X105</f>
        <v>2.9517099341972938E-6</v>
      </c>
      <c r="AN105" s="400">
        <f>DB!V32*1000*$X105</f>
        <v>3.3005483809660646E-3</v>
      </c>
      <c r="AO105" s="400">
        <f>DB!W32*1000*$X105</f>
        <v>0</v>
      </c>
      <c r="AP105" s="401">
        <f>DB!X32*1000*$X105</f>
        <v>0</v>
      </c>
      <c r="AQ105" s="400">
        <f>DB!Y32*1000*$X105</f>
        <v>0</v>
      </c>
      <c r="AR105" s="400">
        <f>DB!Z32*1000*$X105</f>
        <v>0</v>
      </c>
      <c r="AS105" s="400">
        <f>DB!AA32*1000*$X105</f>
        <v>0</v>
      </c>
      <c r="AT105" s="400">
        <f>DB!AB32*1000*$X105</f>
        <v>8.050118002356256E-4</v>
      </c>
      <c r="AU105" s="400">
        <f>DB!AC32*1000*$X105</f>
        <v>0</v>
      </c>
      <c r="AV105" s="400">
        <f>DB!AD32*1000*$X105</f>
        <v>0</v>
      </c>
      <c r="AW105" s="401">
        <f>DB!AE32*1000*$X105</f>
        <v>0</v>
      </c>
      <c r="AX105" s="401">
        <f>DB!AF32*$X105</f>
        <v>0</v>
      </c>
    </row>
    <row r="106" spans="1:52" s="5" customFormat="1" ht="14.25" customHeight="1" x14ac:dyDescent="0.25">
      <c r="A106" s="24" t="str">
        <f>DB!B33</f>
        <v>EG11</v>
      </c>
      <c r="B106" s="24" t="str">
        <f>DB!B33</f>
        <v>EG11</v>
      </c>
      <c r="C106" s="70" t="s">
        <v>75</v>
      </c>
      <c r="D106" s="126" t="s">
        <v>83</v>
      </c>
      <c r="E106" s="113"/>
      <c r="F106" s="155" t="s">
        <v>107</v>
      </c>
      <c r="G106" s="130"/>
      <c r="H106" s="223">
        <f>DB!AI33</f>
        <v>0</v>
      </c>
      <c r="I106" s="224">
        <f>DB!AJ33</f>
        <v>0</v>
      </c>
      <c r="J106" s="224">
        <f>DB!AK33</f>
        <v>0</v>
      </c>
      <c r="K106" s="224">
        <f>DB!AL33</f>
        <v>0</v>
      </c>
      <c r="L106" s="224">
        <f>DB!AM33</f>
        <v>0</v>
      </c>
      <c r="M106" s="224">
        <f>DB!AN33</f>
        <v>0</v>
      </c>
      <c r="N106" s="224">
        <f>DB!AO33</f>
        <v>0</v>
      </c>
      <c r="O106" s="224">
        <f>DB!AP33</f>
        <v>0</v>
      </c>
      <c r="P106" s="224">
        <f>DB!AQ33</f>
        <v>5</v>
      </c>
      <c r="Q106" s="224">
        <f>DB!AR33</f>
        <v>3</v>
      </c>
      <c r="R106" s="224">
        <f t="shared" si="95"/>
        <v>8</v>
      </c>
      <c r="S106" s="224">
        <f>DB!AS33</f>
        <v>0</v>
      </c>
      <c r="T106" s="225">
        <f>DB!C33</f>
        <v>8</v>
      </c>
      <c r="U106" s="335">
        <f>DB!E33</f>
        <v>205.29</v>
      </c>
      <c r="V106" s="352">
        <f>DB!F33*1000</f>
        <v>0.73904400000000003</v>
      </c>
      <c r="W106" s="177">
        <f t="shared" si="93"/>
        <v>25.661249999999999</v>
      </c>
      <c r="X106" s="450">
        <v>0.81063762535559336</v>
      </c>
      <c r="Y106" s="400">
        <f t="shared" si="94"/>
        <v>0.59909687319329918</v>
      </c>
      <c r="Z106" s="398">
        <f>DB!H33*$X106</f>
        <v>1.7972906195798976E-5</v>
      </c>
      <c r="AA106" s="402">
        <f>DB!I33*$X106</f>
        <v>1.7972906195798976E-5</v>
      </c>
      <c r="AB106" s="402">
        <f>DB!J33*$X106</f>
        <v>1.7972906195798976E-5</v>
      </c>
      <c r="AC106" s="402">
        <f>DB!K33*$X106</f>
        <v>1.7972906195798976E-5</v>
      </c>
      <c r="AD106" s="407">
        <f>DB!L33*$X106</f>
        <v>33.427209136693321</v>
      </c>
      <c r="AE106" s="401">
        <f>DB!M33*$X106</f>
        <v>3.8042651447774498E-3</v>
      </c>
      <c r="AF106" s="401">
        <f>DB!N33*$X106</f>
        <v>1.0783743717479385E-2</v>
      </c>
      <c r="AG106" s="401">
        <f>DB!O33*$X106</f>
        <v>2.9954843659664958E-4</v>
      </c>
      <c r="AH106" s="401">
        <f>DB!P33*$X106</f>
        <v>8.1477174754288691E-4</v>
      </c>
      <c r="AI106" s="401">
        <f>DB!Q33*$X106</f>
        <v>8.537130443004513E-4</v>
      </c>
      <c r="AJ106" s="401">
        <f>DB!R33*$X106</f>
        <v>1.6055796201580418E-4</v>
      </c>
      <c r="AK106" s="402">
        <f>DB!S33*1000*$X106</f>
        <v>5.9011042009539968E-4</v>
      </c>
      <c r="AL106" s="401">
        <f>DB!T33*$X106</f>
        <v>0</v>
      </c>
      <c r="AM106" s="400">
        <f>DB!U33*1000*$X106</f>
        <v>6.5900656051262905E-5</v>
      </c>
      <c r="AN106" s="400">
        <f>DB!V33*1000*$X106</f>
        <v>7.3688915402775793E-2</v>
      </c>
      <c r="AO106" s="400">
        <f>DB!W33*1000*$X106</f>
        <v>0</v>
      </c>
      <c r="AP106" s="401">
        <f>DB!X33*1000*$X106</f>
        <v>0</v>
      </c>
      <c r="AQ106" s="400">
        <f>DB!Y33*1000*$X106</f>
        <v>0</v>
      </c>
      <c r="AR106" s="400">
        <f>DB!Z33*1000*$X106</f>
        <v>0</v>
      </c>
      <c r="AS106" s="400">
        <f>DB!AA33*1000*$X106</f>
        <v>0</v>
      </c>
      <c r="AT106" s="400">
        <f>DB!AB33*1000*$X106</f>
        <v>1.7972906195798975E-2</v>
      </c>
      <c r="AU106" s="400">
        <f>DB!AC33*1000*$X106</f>
        <v>0</v>
      </c>
      <c r="AV106" s="400">
        <f>DB!AD33*1000*$X106</f>
        <v>0</v>
      </c>
      <c r="AW106" s="401">
        <f>DB!AE33*1000*$X106</f>
        <v>0</v>
      </c>
      <c r="AX106" s="401">
        <f>DB!AF33*$X106</f>
        <v>0</v>
      </c>
    </row>
    <row r="107" spans="1:52" s="5" customFormat="1" ht="27.75" customHeight="1" x14ac:dyDescent="0.25">
      <c r="A107" s="24" t="str">
        <f>DB!B34</f>
        <v>EG12</v>
      </c>
      <c r="B107" s="24" t="str">
        <f>DB!B34</f>
        <v>EG12</v>
      </c>
      <c r="C107" s="70" t="s">
        <v>168</v>
      </c>
      <c r="D107" s="469" t="s">
        <v>119</v>
      </c>
      <c r="E107" s="469"/>
      <c r="F107" s="158" t="s">
        <v>107</v>
      </c>
      <c r="G107" s="130"/>
      <c r="H107" s="223">
        <f>DB!AI34</f>
        <v>0</v>
      </c>
      <c r="I107" s="224">
        <f>DB!AJ34</f>
        <v>0</v>
      </c>
      <c r="J107" s="224">
        <f>DB!AK34</f>
        <v>0</v>
      </c>
      <c r="K107" s="224">
        <f>DB!AL34</f>
        <v>0</v>
      </c>
      <c r="L107" s="224">
        <f>DB!AM34</f>
        <v>31</v>
      </c>
      <c r="M107" s="224">
        <f>DB!AN34</f>
        <v>116</v>
      </c>
      <c r="N107" s="224">
        <f>DB!AO34</f>
        <v>52</v>
      </c>
      <c r="O107" s="224">
        <f>DB!AP34</f>
        <v>96</v>
      </c>
      <c r="P107" s="224">
        <f>DB!AQ34</f>
        <v>234</v>
      </c>
      <c r="Q107" s="224">
        <f>DB!AR34</f>
        <v>33</v>
      </c>
      <c r="R107" s="224">
        <f t="shared" si="95"/>
        <v>562</v>
      </c>
      <c r="S107" s="224">
        <f>DB!AS34</f>
        <v>0</v>
      </c>
      <c r="T107" s="225">
        <f>DB!C34</f>
        <v>562</v>
      </c>
      <c r="U107" s="335">
        <f>DB!E34</f>
        <v>136100.17000000001</v>
      </c>
      <c r="V107" s="352">
        <f>DB!F34*1000</f>
        <v>391.96848960000102</v>
      </c>
      <c r="W107" s="177">
        <f t="shared" si="93"/>
        <v>242.17112099644132</v>
      </c>
      <c r="X107" s="450">
        <v>0.81063762535559336</v>
      </c>
      <c r="Y107" s="400">
        <f t="shared" si="94"/>
        <v>317.74440562356341</v>
      </c>
      <c r="Z107" s="398">
        <f>DB!H34*$X107</f>
        <v>9.5323321687068776E-3</v>
      </c>
      <c r="AA107" s="402">
        <f>DB!I34*$X107</f>
        <v>9.5323321687068776E-3</v>
      </c>
      <c r="AB107" s="402">
        <f>DB!J34*$X107</f>
        <v>9.5323321687068776E-3</v>
      </c>
      <c r="AC107" s="402">
        <f>DB!K34*$X107</f>
        <v>9.5323321687068776E-3</v>
      </c>
      <c r="AD107" s="407">
        <f>DB!L34*$X107</f>
        <v>17728.866856172299</v>
      </c>
      <c r="AE107" s="401">
        <f>DB!M34*$X107</f>
        <v>2.0176769757096222</v>
      </c>
      <c r="AF107" s="401">
        <f>DB!N34*$X107</f>
        <v>4.2895494759180943</v>
      </c>
      <c r="AG107" s="401">
        <f>DB!O34*$X107</f>
        <v>0.1588722028117813</v>
      </c>
      <c r="AH107" s="401">
        <f>DB!P34*$X107</f>
        <v>0.4321323916480459</v>
      </c>
      <c r="AI107" s="401">
        <f>DB!Q34*$X107</f>
        <v>0.45278577801357672</v>
      </c>
      <c r="AJ107" s="401">
        <f>DB!R34*$X107</f>
        <v>8.5155500707114778E-2</v>
      </c>
      <c r="AK107" s="402">
        <f>DB!S34*1000*$X107</f>
        <v>0.31297823953920917</v>
      </c>
      <c r="AL107" s="401">
        <f>DB!T34*$X107</f>
        <v>0</v>
      </c>
      <c r="AM107" s="400">
        <f>DB!U34*1000*$X107</f>
        <v>3.4951884618591972E-2</v>
      </c>
      <c r="AN107" s="400">
        <f>DB!V34*1000*$X107</f>
        <v>39.082561891698198</v>
      </c>
      <c r="AO107" s="400">
        <f>DB!W34*1000*$X107</f>
        <v>0</v>
      </c>
      <c r="AP107" s="401">
        <f>DB!X34*1000*$X107</f>
        <v>0</v>
      </c>
      <c r="AQ107" s="400">
        <f>DB!Y34*1000*$X107</f>
        <v>0</v>
      </c>
      <c r="AR107" s="400">
        <f>DB!Z34*1000*$X107</f>
        <v>0</v>
      </c>
      <c r="AS107" s="400">
        <f>DB!AA34*1000*$X107</f>
        <v>0</v>
      </c>
      <c r="AT107" s="400">
        <f>DB!AB34*1000*$X107</f>
        <v>9.5323321687068781</v>
      </c>
      <c r="AU107" s="400">
        <f>DB!AC34*1000*$X107</f>
        <v>0</v>
      </c>
      <c r="AV107" s="400">
        <f>DB!AD34*1000*$X107</f>
        <v>0</v>
      </c>
      <c r="AW107" s="401">
        <f>DB!AE34*1000*$X107</f>
        <v>0</v>
      </c>
      <c r="AX107" s="401">
        <f>DB!AF34*$X107</f>
        <v>0</v>
      </c>
    </row>
    <row r="108" spans="1:52" s="5" customFormat="1" ht="39.75" customHeight="1" x14ac:dyDescent="0.25">
      <c r="A108" s="24" t="str">
        <f>DB!B35</f>
        <v>EG13</v>
      </c>
      <c r="B108" s="24" t="str">
        <f>DB!B35</f>
        <v>EG13</v>
      </c>
      <c r="C108" s="126" t="s">
        <v>76</v>
      </c>
      <c r="D108" s="469" t="s">
        <v>113</v>
      </c>
      <c r="E108" s="469"/>
      <c r="F108" s="158">
        <v>10</v>
      </c>
      <c r="G108" s="130"/>
      <c r="H108" s="223">
        <f>DB!AI35</f>
        <v>1</v>
      </c>
      <c r="I108" s="224">
        <f>DB!AJ35</f>
        <v>1</v>
      </c>
      <c r="J108" s="224">
        <f>DB!AK35</f>
        <v>0</v>
      </c>
      <c r="K108" s="224">
        <f>DB!AL35</f>
        <v>1</v>
      </c>
      <c r="L108" s="224">
        <f>DB!AM35</f>
        <v>14</v>
      </c>
      <c r="M108" s="224">
        <f>DB!AN35</f>
        <v>22</v>
      </c>
      <c r="N108" s="224">
        <f>DB!AO35</f>
        <v>17</v>
      </c>
      <c r="O108" s="224">
        <f>DB!AP35</f>
        <v>9</v>
      </c>
      <c r="P108" s="224">
        <f>DB!AQ35</f>
        <v>13</v>
      </c>
      <c r="Q108" s="224">
        <f>DB!AR35</f>
        <v>2</v>
      </c>
      <c r="R108" s="224">
        <f t="shared" si="95"/>
        <v>80</v>
      </c>
      <c r="S108" s="224">
        <f>DB!AS35</f>
        <v>1</v>
      </c>
      <c r="T108" s="225">
        <f>DB!C35</f>
        <v>81</v>
      </c>
      <c r="U108" s="335">
        <f>DB!E35</f>
        <v>4938.62</v>
      </c>
      <c r="V108" s="352">
        <f>DB!F35*1000</f>
        <v>8.8895160000000004</v>
      </c>
      <c r="W108" s="177">
        <f t="shared" si="93"/>
        <v>60.970617283950617</v>
      </c>
      <c r="X108" s="450">
        <v>0.81063762535559336</v>
      </c>
      <c r="Y108" s="400">
        <f t="shared" si="94"/>
        <v>7.2061761408005536</v>
      </c>
      <c r="Z108" s="398">
        <f>DB!H35*$X108</f>
        <v>2.1618528422401659E-4</v>
      </c>
      <c r="AA108" s="402">
        <f>DB!I35*$X108</f>
        <v>2.1618528422401659E-4</v>
      </c>
      <c r="AB108" s="402">
        <f>DB!J35*$X108</f>
        <v>2.1618528422401659E-4</v>
      </c>
      <c r="AC108" s="402">
        <f>DB!K35*$X108</f>
        <v>2.1618528422401659E-4</v>
      </c>
      <c r="AD108" s="407">
        <f>DB!L35*$X108</f>
        <v>402.07580395210766</v>
      </c>
      <c r="AE108" s="401">
        <f>DB!M35*$X108</f>
        <v>4.5759218494083508E-2</v>
      </c>
      <c r="AF108" s="401">
        <f>DB!N35*$X108</f>
        <v>9.7283377900807461E-2</v>
      </c>
      <c r="AG108" s="401">
        <f>DB!O35*$X108</f>
        <v>3.6030880704002763E-3</v>
      </c>
      <c r="AH108" s="401">
        <f>DB!P35*$X108</f>
        <v>9.8003995514887518E-3</v>
      </c>
      <c r="AI108" s="401">
        <f>DB!Q35*$X108</f>
        <v>1.0268801000640789E-2</v>
      </c>
      <c r="AJ108" s="401">
        <f>DB!R35*$X108</f>
        <v>1.9312552057345481E-3</v>
      </c>
      <c r="AK108" s="402">
        <f>DB!S35*1000*$X108</f>
        <v>7.0980834986885443E-3</v>
      </c>
      <c r="AL108" s="401">
        <f>DB!T35*$X108</f>
        <v>0</v>
      </c>
      <c r="AM108" s="400">
        <f>DB!U35*1000*$X108</f>
        <v>7.9267937548806069E-4</v>
      </c>
      <c r="AN108" s="400">
        <f>DB!V35*1000*$X108</f>
        <v>0.8863596653184681</v>
      </c>
      <c r="AO108" s="400">
        <f>DB!W35*1000*$X108</f>
        <v>0</v>
      </c>
      <c r="AP108" s="401">
        <f>DB!X35*1000*$X108</f>
        <v>0</v>
      </c>
      <c r="AQ108" s="400">
        <f>DB!Y35*1000*$X108</f>
        <v>0</v>
      </c>
      <c r="AR108" s="400">
        <f>DB!Z35*1000*$X108</f>
        <v>0</v>
      </c>
      <c r="AS108" s="400">
        <f>DB!AA35*1000*$X108</f>
        <v>0</v>
      </c>
      <c r="AT108" s="400">
        <f>DB!AB35*1000*$X108</f>
        <v>0.21618528422401656</v>
      </c>
      <c r="AU108" s="400">
        <f>DB!AC35*1000*$X108</f>
        <v>0</v>
      </c>
      <c r="AV108" s="400">
        <f>DB!AD35*1000*$X108</f>
        <v>0</v>
      </c>
      <c r="AW108" s="401">
        <f>DB!AE35*1000*$X108</f>
        <v>0</v>
      </c>
      <c r="AX108" s="401">
        <f>DB!AF35*$X108</f>
        <v>0</v>
      </c>
    </row>
    <row r="109" spans="1:52" s="5" customFormat="1" ht="28.5" customHeight="1" x14ac:dyDescent="0.25">
      <c r="A109" s="24" t="str">
        <f>DB!B36</f>
        <v>EG14</v>
      </c>
      <c r="B109" s="24" t="str">
        <f>DB!B36</f>
        <v>EG14</v>
      </c>
      <c r="C109" s="70" t="s">
        <v>169</v>
      </c>
      <c r="D109" s="469" t="s">
        <v>79</v>
      </c>
      <c r="E109" s="469"/>
      <c r="F109" s="155" t="s">
        <v>47</v>
      </c>
      <c r="G109" s="130"/>
      <c r="H109" s="223">
        <f>DB!AI36</f>
        <v>0</v>
      </c>
      <c r="I109" s="224">
        <f>DB!AJ36</f>
        <v>0</v>
      </c>
      <c r="J109" s="224">
        <f>DB!AK36</f>
        <v>0</v>
      </c>
      <c r="K109" s="224">
        <f>DB!AL36</f>
        <v>0</v>
      </c>
      <c r="L109" s="224">
        <f>DB!AM36</f>
        <v>6</v>
      </c>
      <c r="M109" s="224">
        <f>DB!AN36</f>
        <v>10</v>
      </c>
      <c r="N109" s="224">
        <f>DB!AO36</f>
        <v>1</v>
      </c>
      <c r="O109" s="224">
        <f>DB!AP36</f>
        <v>9</v>
      </c>
      <c r="P109" s="224">
        <f>DB!AQ36</f>
        <v>6</v>
      </c>
      <c r="Q109" s="224">
        <f>DB!AR36</f>
        <v>0</v>
      </c>
      <c r="R109" s="224">
        <f t="shared" si="95"/>
        <v>32</v>
      </c>
      <c r="S109" s="224">
        <f>DB!AS36</f>
        <v>1</v>
      </c>
      <c r="T109" s="225">
        <f>DB!C36</f>
        <v>33</v>
      </c>
      <c r="U109" s="335">
        <f>DB!E36</f>
        <v>3611</v>
      </c>
      <c r="V109" s="352">
        <f>DB!F36*1000</f>
        <v>9.0997199999999996</v>
      </c>
      <c r="W109" s="177">
        <f t="shared" si="93"/>
        <v>109.42424242424242</v>
      </c>
      <c r="X109" s="450">
        <v>0.81063762535559336</v>
      </c>
      <c r="Y109" s="400">
        <f t="shared" si="94"/>
        <v>7.3765754122007996</v>
      </c>
      <c r="Z109" s="398">
        <f>DB!H36*$X109</f>
        <v>2.2129726236602397E-4</v>
      </c>
      <c r="AA109" s="402">
        <f>DB!I36*$X109</f>
        <v>2.2129726236602397E-4</v>
      </c>
      <c r="AB109" s="402">
        <f>DB!J36*$X109</f>
        <v>2.2129726236602397E-4</v>
      </c>
      <c r="AC109" s="402">
        <f>DB!K36*$X109</f>
        <v>2.2129726236602397E-4</v>
      </c>
      <c r="AD109" s="407">
        <f>DB!L36*$X109</f>
        <v>411.58340169915584</v>
      </c>
      <c r="AE109" s="401">
        <f>DB!M36*$X109</f>
        <v>4.6841253867475084E-2</v>
      </c>
      <c r="AF109" s="401">
        <f>DB!N36*$X109</f>
        <v>9.9583768064710809E-2</v>
      </c>
      <c r="AG109" s="401">
        <f>DB!O36*$X109</f>
        <v>3.6882877061004001E-3</v>
      </c>
      <c r="AH109" s="401">
        <f>DB!P36*$X109</f>
        <v>1.0032142560593088E-2</v>
      </c>
      <c r="AI109" s="401">
        <f>DB!Q36*$X109</f>
        <v>1.0511619962386139E-2</v>
      </c>
      <c r="AJ109" s="401">
        <f>DB!R36*$X109</f>
        <v>1.9769222104698142E-3</v>
      </c>
      <c r="AK109" s="402">
        <f>DB!S36*1000*$X109</f>
        <v>7.2659267810177876E-3</v>
      </c>
      <c r="AL109" s="401">
        <f>DB!T36*$X109</f>
        <v>0</v>
      </c>
      <c r="AM109" s="400">
        <f>DB!U36*1000*$X109</f>
        <v>8.1142329534208784E-4</v>
      </c>
      <c r="AN109" s="400">
        <f>DB!V36*1000*$X109</f>
        <v>0.90731877570069852</v>
      </c>
      <c r="AO109" s="400">
        <f>DB!W36*1000*$X109</f>
        <v>0</v>
      </c>
      <c r="AP109" s="401">
        <f>DB!X36*1000*$X109</f>
        <v>0</v>
      </c>
      <c r="AQ109" s="400">
        <f>DB!Y36*1000*$X109</f>
        <v>0</v>
      </c>
      <c r="AR109" s="400">
        <f>DB!Z36*1000*$X109</f>
        <v>0</v>
      </c>
      <c r="AS109" s="400">
        <f>DB!AA36*1000*$X109</f>
        <v>0</v>
      </c>
      <c r="AT109" s="400">
        <f>DB!AB36*1000*$X109</f>
        <v>0.22129726236602401</v>
      </c>
      <c r="AU109" s="400">
        <f>DB!AC36*1000*$X109</f>
        <v>0</v>
      </c>
      <c r="AV109" s="400">
        <f>DB!AD36*1000*$X109</f>
        <v>0</v>
      </c>
      <c r="AW109" s="401">
        <f>DB!AE36*1000*$X109</f>
        <v>0</v>
      </c>
      <c r="AX109" s="401">
        <f>DB!AF36*$X109</f>
        <v>0</v>
      </c>
    </row>
    <row r="110" spans="1:52" s="32" customFormat="1" ht="14.25" customHeight="1" thickBot="1" x14ac:dyDescent="0.3">
      <c r="A110" s="24" t="str">
        <f>DB!B37</f>
        <v>EG15</v>
      </c>
      <c r="B110" s="24" t="str">
        <f>DB!B37</f>
        <v>EG15</v>
      </c>
      <c r="C110" s="75" t="s">
        <v>70</v>
      </c>
      <c r="D110" s="75" t="s">
        <v>70</v>
      </c>
      <c r="E110" s="37"/>
      <c r="F110" s="156" t="s">
        <v>107</v>
      </c>
      <c r="G110" s="215"/>
      <c r="H110" s="226">
        <f>DB!AI37</f>
        <v>0</v>
      </c>
      <c r="I110" s="227">
        <f>DB!AJ37</f>
        <v>2</v>
      </c>
      <c r="J110" s="227">
        <f>DB!AK37</f>
        <v>3</v>
      </c>
      <c r="K110" s="227">
        <f>DB!AL37</f>
        <v>14</v>
      </c>
      <c r="L110" s="227">
        <f>DB!AM37</f>
        <v>65</v>
      </c>
      <c r="M110" s="227">
        <f>DB!AN37</f>
        <v>58</v>
      </c>
      <c r="N110" s="227">
        <f>DB!AO37</f>
        <v>33</v>
      </c>
      <c r="O110" s="227">
        <f>DB!AP37</f>
        <v>75</v>
      </c>
      <c r="P110" s="227">
        <f>DB!AQ37</f>
        <v>61</v>
      </c>
      <c r="Q110" s="227">
        <f>DB!AR37</f>
        <v>16</v>
      </c>
      <c r="R110" s="227">
        <f t="shared" si="95"/>
        <v>327</v>
      </c>
      <c r="S110" s="227">
        <f>DB!AS37</f>
        <v>33</v>
      </c>
      <c r="T110" s="228">
        <f>DB!C37</f>
        <v>360</v>
      </c>
      <c r="U110" s="336">
        <f>DB!E37</f>
        <v>16696.82</v>
      </c>
      <c r="V110" s="353">
        <f>DB!F37*1000</f>
        <v>25.786568807999998</v>
      </c>
      <c r="W110" s="204">
        <f t="shared" si="93"/>
        <v>46.380055555555558</v>
      </c>
      <c r="X110" s="451">
        <v>0.81063762535559336</v>
      </c>
      <c r="Y110" s="411">
        <f t="shared" si="94"/>
        <v>20.903562904585733</v>
      </c>
      <c r="Z110" s="399">
        <f>DB!H37*$X110</f>
        <v>6.2710688713757206E-4</v>
      </c>
      <c r="AA110" s="408">
        <f>DB!I37*$X110</f>
        <v>6.2710688713757206E-4</v>
      </c>
      <c r="AB110" s="408">
        <f>DB!J37*$X110</f>
        <v>6.2710688713757206E-4</v>
      </c>
      <c r="AC110" s="408">
        <f>DB!K37*$X110</f>
        <v>6.2710688713757206E-4</v>
      </c>
      <c r="AD110" s="409">
        <f>DB!L37*$X110</f>
        <v>1166.3351958242672</v>
      </c>
      <c r="AE110" s="410">
        <f>DB!M37*$X110</f>
        <v>0.13273762444411941</v>
      </c>
      <c r="AF110" s="410">
        <f>DB!N37*$X110</f>
        <v>0.28219809921190742</v>
      </c>
      <c r="AG110" s="410">
        <f>DB!O37*$X110</f>
        <v>1.0451781452292867E-2</v>
      </c>
      <c r="AH110" s="410">
        <f>DB!P37*$X110</f>
        <v>2.8428845550236597E-2</v>
      </c>
      <c r="AI110" s="410">
        <f>DB!Q37*$X110</f>
        <v>2.9787577139034672E-2</v>
      </c>
      <c r="AJ110" s="410">
        <f>DB!R37*$X110</f>
        <v>5.6021548584289762E-3</v>
      </c>
      <c r="AK110" s="408">
        <f>DB!S37*1000*$X110</f>
        <v>2.059000946101695E-2</v>
      </c>
      <c r="AL110" s="410">
        <f>DB!T37*$X110</f>
        <v>0</v>
      </c>
      <c r="AM110" s="411">
        <f>DB!U37*1000*$X110</f>
        <v>2.2993919195044305E-3</v>
      </c>
      <c r="AN110" s="411">
        <f>DB!V37*1000*$X110</f>
        <v>2.5711382372640452</v>
      </c>
      <c r="AO110" s="411">
        <f>DB!W37*1000*$X110</f>
        <v>0</v>
      </c>
      <c r="AP110" s="410">
        <f>DB!X37*1000*$X110</f>
        <v>0</v>
      </c>
      <c r="AQ110" s="411">
        <f>DB!Y37*1000*$X110</f>
        <v>0</v>
      </c>
      <c r="AR110" s="411">
        <f>DB!Z37*1000*$X110</f>
        <v>0</v>
      </c>
      <c r="AS110" s="411">
        <f>DB!AA37*1000*$X110</f>
        <v>0</v>
      </c>
      <c r="AT110" s="411">
        <f>DB!AB37*1000*$X110</f>
        <v>0.62710688713757212</v>
      </c>
      <c r="AU110" s="411">
        <f>DB!AC37*1000*$X110</f>
        <v>0</v>
      </c>
      <c r="AV110" s="411">
        <f>DB!AD37*1000*$X110</f>
        <v>0</v>
      </c>
      <c r="AW110" s="410">
        <f>DB!AE37*1000*$X110</f>
        <v>0</v>
      </c>
      <c r="AX110" s="410">
        <f>DB!AF37*$X110</f>
        <v>0</v>
      </c>
    </row>
    <row r="111" spans="1:52" s="1" customFormat="1" ht="15" customHeight="1" x14ac:dyDescent="0.25">
      <c r="A111" s="24"/>
      <c r="C111" s="44" t="s">
        <v>175</v>
      </c>
      <c r="D111" s="44"/>
      <c r="E111" s="96"/>
      <c r="F111" s="157"/>
      <c r="G111" s="129"/>
      <c r="H111" s="229">
        <f t="shared" ref="H111:S111" si="96">SUM(H96:H110)</f>
        <v>44</v>
      </c>
      <c r="I111" s="230">
        <f t="shared" si="96"/>
        <v>399</v>
      </c>
      <c r="J111" s="230">
        <f t="shared" si="96"/>
        <v>116</v>
      </c>
      <c r="K111" s="230">
        <f t="shared" si="96"/>
        <v>1353</v>
      </c>
      <c r="L111" s="230">
        <f t="shared" si="96"/>
        <v>11722</v>
      </c>
      <c r="M111" s="230">
        <f t="shared" si="96"/>
        <v>18290</v>
      </c>
      <c r="N111" s="230">
        <f t="shared" si="96"/>
        <v>7701</v>
      </c>
      <c r="O111" s="230">
        <f t="shared" si="96"/>
        <v>6224</v>
      </c>
      <c r="P111" s="230">
        <f t="shared" si="96"/>
        <v>8020</v>
      </c>
      <c r="Q111" s="230">
        <f t="shared" si="96"/>
        <v>1501</v>
      </c>
      <c r="R111" s="230">
        <f t="shared" si="96"/>
        <v>55370</v>
      </c>
      <c r="S111" s="230">
        <f t="shared" si="96"/>
        <v>2153</v>
      </c>
      <c r="T111" s="231">
        <f>SUM(T96:T110)</f>
        <v>57523</v>
      </c>
      <c r="U111" s="337">
        <f>SUM(U96:U110)</f>
        <v>2278783.0000000186</v>
      </c>
      <c r="V111" s="354">
        <f>SUM(V96:V110)</f>
        <v>7972.1065551076745</v>
      </c>
      <c r="W111" s="239"/>
      <c r="X111" s="382"/>
      <c r="Y111" s="445">
        <f>SUM(Y96:Y110)</f>
        <v>6462.4895269142435</v>
      </c>
      <c r="Z111" s="447">
        <f>SUM(Z96:Z110)</f>
        <v>0.19387468580743145</v>
      </c>
      <c r="AA111" s="448">
        <f>SUM(AA96:AA110)</f>
        <v>0.19387468580743145</v>
      </c>
      <c r="AB111" s="448">
        <f>SUM(AB96:AB110)</f>
        <v>0.19387468580743145</v>
      </c>
      <c r="AC111" s="448">
        <f t="shared" ref="AC111" si="97">SUM(AC96:AC110)</f>
        <v>0.19387468580743145</v>
      </c>
      <c r="AD111" s="444">
        <f>SUM(AD96:AD110)</f>
        <v>360581.06564370642</v>
      </c>
      <c r="AE111" s="449">
        <f>SUM(AE96:AE110)</f>
        <v>41.036808495905689</v>
      </c>
      <c r="AF111" s="449">
        <f t="shared" ref="AF111:AG111" si="98">SUM(AF96:AF110)</f>
        <v>163.26529824187079</v>
      </c>
      <c r="AG111" s="449">
        <f t="shared" si="98"/>
        <v>3.231244763457128</v>
      </c>
      <c r="AH111" s="449">
        <f t="shared" ref="AH111" si="99">SUM(AH96:AH110)</f>
        <v>8.788985756603525</v>
      </c>
      <c r="AI111" s="449">
        <f t="shared" ref="AI111" si="100">SUM(AI96:AI110)</f>
        <v>9.209047575852944</v>
      </c>
      <c r="AJ111" s="449">
        <f t="shared" ref="AJ111" si="101">SUM(AJ96:AJ110)</f>
        <v>1.7319471932130412</v>
      </c>
      <c r="AK111" s="448">
        <f t="shared" ref="AK111:AQ111" si="102">SUM(AK96:AK110)</f>
        <v>6.3655521840106646</v>
      </c>
      <c r="AL111" s="449">
        <f t="shared" si="102"/>
        <v>0</v>
      </c>
      <c r="AM111" s="445">
        <f t="shared" si="102"/>
        <v>0.71087384796057351</v>
      </c>
      <c r="AN111" s="445">
        <f t="shared" si="102"/>
        <v>794.88621181049211</v>
      </c>
      <c r="AO111" s="445">
        <f t="shared" si="102"/>
        <v>0</v>
      </c>
      <c r="AP111" s="449">
        <f t="shared" si="102"/>
        <v>0</v>
      </c>
      <c r="AQ111" s="445">
        <f t="shared" si="102"/>
        <v>0</v>
      </c>
      <c r="AR111" s="445">
        <f t="shared" ref="AR111:AT111" si="103">SUM(AR96:AR110)</f>
        <v>0</v>
      </c>
      <c r="AS111" s="445">
        <f t="shared" si="103"/>
        <v>0</v>
      </c>
      <c r="AT111" s="445">
        <f t="shared" si="103"/>
        <v>193.87468580743146</v>
      </c>
      <c r="AU111" s="445">
        <f t="shared" ref="AU111" si="104">SUM(AU96:AU110)</f>
        <v>0</v>
      </c>
      <c r="AV111" s="445">
        <f t="shared" ref="AV111" si="105">SUM(AV96:AV110)</f>
        <v>0</v>
      </c>
      <c r="AW111" s="449">
        <f>SUM(AW96:AW110)</f>
        <v>0</v>
      </c>
      <c r="AX111" s="449">
        <f>SUM(AX96:AX110)</f>
        <v>0</v>
      </c>
    </row>
    <row r="112" spans="1:52" s="30" customFormat="1" x14ac:dyDescent="0.25">
      <c r="A112" s="24"/>
      <c r="C112" s="111"/>
      <c r="D112" s="111"/>
      <c r="E112" s="125"/>
      <c r="F112" s="150"/>
      <c r="G112" s="28"/>
      <c r="H112" s="246"/>
      <c r="I112" s="247"/>
      <c r="J112" s="247"/>
      <c r="K112" s="247"/>
      <c r="L112" s="247"/>
      <c r="M112" s="247"/>
      <c r="N112" s="247"/>
      <c r="O112" s="247"/>
      <c r="P112" s="247"/>
      <c r="Q112" s="247"/>
      <c r="R112" s="247"/>
      <c r="S112" s="247"/>
      <c r="T112" s="248"/>
      <c r="U112" s="340"/>
      <c r="V112" s="357"/>
      <c r="W112" s="234"/>
      <c r="X112" s="376"/>
      <c r="Y112" s="357"/>
      <c r="Z112" s="285"/>
      <c r="AA112" s="286"/>
      <c r="AB112" s="286"/>
      <c r="AC112" s="286"/>
      <c r="AD112" s="308"/>
      <c r="AE112" s="314"/>
      <c r="AF112" s="314"/>
      <c r="AG112" s="314"/>
      <c r="AH112" s="314"/>
      <c r="AI112" s="314"/>
      <c r="AJ112" s="314"/>
      <c r="AK112" s="293"/>
      <c r="AL112" s="314"/>
      <c r="AM112" s="357"/>
      <c r="AN112" s="357"/>
      <c r="AO112" s="357"/>
      <c r="AP112" s="318"/>
      <c r="AQ112" s="357"/>
      <c r="AR112" s="357"/>
      <c r="AS112" s="357"/>
      <c r="AT112" s="357"/>
      <c r="AU112" s="357"/>
      <c r="AV112" s="357"/>
      <c r="AW112" s="318"/>
      <c r="AX112" s="314"/>
      <c r="AY112" s="26"/>
      <c r="AZ112" s="26"/>
    </row>
    <row r="113" spans="1:50" s="10" customFormat="1" ht="13.5" thickBot="1" x14ac:dyDescent="0.3">
      <c r="A113" s="216"/>
      <c r="B113" s="216"/>
      <c r="C113" s="217" t="s">
        <v>93</v>
      </c>
      <c r="D113" s="218"/>
      <c r="E113" s="197"/>
      <c r="F113" s="198"/>
      <c r="G113" s="139"/>
      <c r="H113" s="271"/>
      <c r="I113" s="272"/>
      <c r="J113" s="272"/>
      <c r="K113" s="272"/>
      <c r="L113" s="272"/>
      <c r="M113" s="272"/>
      <c r="N113" s="272"/>
      <c r="O113" s="272"/>
      <c r="P113" s="272"/>
      <c r="Q113" s="272"/>
      <c r="R113" s="272"/>
      <c r="S113" s="272"/>
      <c r="T113" s="273"/>
      <c r="U113" s="349"/>
      <c r="V113" s="366"/>
      <c r="W113" s="214"/>
      <c r="X113" s="386"/>
      <c r="Y113" s="366"/>
      <c r="Z113" s="302"/>
      <c r="AA113" s="303"/>
      <c r="AB113" s="303"/>
      <c r="AC113" s="303"/>
      <c r="AD113" s="272"/>
      <c r="AE113" s="324"/>
      <c r="AF113" s="324"/>
      <c r="AG113" s="324"/>
      <c r="AH113" s="324"/>
      <c r="AI113" s="324"/>
      <c r="AJ113" s="324"/>
      <c r="AK113" s="303"/>
      <c r="AL113" s="324"/>
      <c r="AM113" s="366"/>
      <c r="AN113" s="366"/>
      <c r="AO113" s="366"/>
      <c r="AP113" s="324"/>
      <c r="AQ113" s="366"/>
      <c r="AR113" s="366"/>
      <c r="AS113" s="366"/>
      <c r="AT113" s="366"/>
      <c r="AU113" s="366"/>
      <c r="AV113" s="366"/>
      <c r="AW113" s="324"/>
      <c r="AX113" s="324"/>
    </row>
    <row r="114" spans="1:50" s="1" customFormat="1" ht="15" customHeight="1" x14ac:dyDescent="0.25">
      <c r="A114" s="24"/>
      <c r="C114" s="44" t="s">
        <v>176</v>
      </c>
      <c r="D114" s="44"/>
      <c r="E114" s="96"/>
      <c r="F114" s="157"/>
      <c r="G114" s="129"/>
      <c r="H114" s="229">
        <f t="shared" ref="H114:S114" si="106">SUM(H77,H111,H92)</f>
        <v>527</v>
      </c>
      <c r="I114" s="230">
        <f t="shared" si="106"/>
        <v>1980</v>
      </c>
      <c r="J114" s="230">
        <f t="shared" si="106"/>
        <v>1067</v>
      </c>
      <c r="K114" s="230">
        <f t="shared" si="106"/>
        <v>3413</v>
      </c>
      <c r="L114" s="230">
        <f t="shared" si="106"/>
        <v>16453</v>
      </c>
      <c r="M114" s="230">
        <f t="shared" si="106"/>
        <v>20081</v>
      </c>
      <c r="N114" s="230">
        <f t="shared" si="106"/>
        <v>8435</v>
      </c>
      <c r="O114" s="230">
        <f t="shared" si="106"/>
        <v>7478</v>
      </c>
      <c r="P114" s="230">
        <f t="shared" si="106"/>
        <v>9236</v>
      </c>
      <c r="Q114" s="230">
        <f t="shared" si="106"/>
        <v>1694</v>
      </c>
      <c r="R114" s="230">
        <f t="shared" si="106"/>
        <v>70364</v>
      </c>
      <c r="S114" s="230">
        <f t="shared" si="106"/>
        <v>2301</v>
      </c>
      <c r="T114" s="231">
        <f>SUM(T77,T111,T92)</f>
        <v>87445</v>
      </c>
      <c r="U114" s="337">
        <f>SUM(U77,U111,U92)</f>
        <v>2846254.5900000185</v>
      </c>
      <c r="V114" s="354">
        <f>SUM(V77,V111,V92)</f>
        <v>9993.3970387443005</v>
      </c>
      <c r="W114" s="239"/>
      <c r="X114" s="404"/>
      <c r="Y114" s="445">
        <f>SUM(Y77,Y111,Y92)</f>
        <v>8418.3185490291289</v>
      </c>
      <c r="Z114" s="447">
        <f>SUM(Z77,Z111,Z92)</f>
        <v>38.895435835405223</v>
      </c>
      <c r="AA114" s="448">
        <f t="shared" ref="AA114:AX114" si="107">SUM(AA77,AA111,AA92)</f>
        <v>33.92298083734272</v>
      </c>
      <c r="AB114" s="448">
        <f t="shared" si="107"/>
        <v>35.827337948873506</v>
      </c>
      <c r="AC114" s="448">
        <f t="shared" si="107"/>
        <v>37.957093942430902</v>
      </c>
      <c r="AD114" s="444">
        <f t="shared" si="107"/>
        <v>517955.67298636877</v>
      </c>
      <c r="AE114" s="449">
        <f t="shared" si="107"/>
        <v>960.83857759544912</v>
      </c>
      <c r="AF114" s="449">
        <f t="shared" si="107"/>
        <v>254.03877244278254</v>
      </c>
      <c r="AG114" s="449">
        <f t="shared" si="107"/>
        <v>106.20230553459267</v>
      </c>
      <c r="AH114" s="449">
        <f t="shared" si="107"/>
        <v>112.90494819028386</v>
      </c>
      <c r="AI114" s="449">
        <f t="shared" si="107"/>
        <v>52.427594369964801</v>
      </c>
      <c r="AJ114" s="449">
        <f t="shared" si="107"/>
        <v>64.402829224023733</v>
      </c>
      <c r="AK114" s="448">
        <f>SUM(AK77,AK111,AK92)</f>
        <v>38.335661793234735</v>
      </c>
      <c r="AL114" s="449">
        <f t="shared" si="107"/>
        <v>210.77324498747959</v>
      </c>
      <c r="AM114" s="445">
        <f>SUM(AM77,AM111,AM92)</f>
        <v>1614.2469289464302</v>
      </c>
      <c r="AN114" s="445">
        <f>SUM(AN77,AN111,AN92)</f>
        <v>2203.2820598455778</v>
      </c>
      <c r="AO114" s="445">
        <f t="shared" ref="AO114" si="108">SUM(AO77,AO111,AO92)</f>
        <v>481.38689872700127</v>
      </c>
      <c r="AP114" s="449">
        <f>SUM(AP77,AP111,AP92)</f>
        <v>91.724540000876388</v>
      </c>
      <c r="AQ114" s="445">
        <f t="shared" ref="AQ114" si="109">SUM(AQ77,AQ111,AQ92)</f>
        <v>672.3951788761234</v>
      </c>
      <c r="AR114" s="445">
        <f>SUM(AR77,AR111,AR92)</f>
        <v>4257.844780710514</v>
      </c>
      <c r="AS114" s="445">
        <f>SUM(AS77,AS111,AS92)</f>
        <v>2648.6251339108953</v>
      </c>
      <c r="AT114" s="445">
        <f t="shared" si="107"/>
        <v>536.38391106256347</v>
      </c>
      <c r="AU114" s="445">
        <f t="shared" si="107"/>
        <v>727.17858858712043</v>
      </c>
      <c r="AV114" s="445">
        <f>SUM(AV77,AV111,AV92)</f>
        <v>5834.3948141143319</v>
      </c>
      <c r="AW114" s="449">
        <f>SUM(AW77,AW111,AW92)</f>
        <v>135.84614117695816</v>
      </c>
      <c r="AX114" s="449">
        <f t="shared" si="107"/>
        <v>62.748595482960965</v>
      </c>
    </row>
    <row r="115" spans="1:50" s="8" customFormat="1" x14ac:dyDescent="0.25">
      <c r="A115" s="30"/>
      <c r="C115" s="9"/>
      <c r="D115" s="5"/>
      <c r="E115" s="2"/>
      <c r="F115" s="39"/>
      <c r="G115" s="5"/>
      <c r="H115" s="28"/>
      <c r="I115" s="28"/>
      <c r="J115" s="28"/>
      <c r="K115" s="28"/>
      <c r="L115" s="28"/>
      <c r="M115" s="28"/>
      <c r="N115" s="28"/>
      <c r="O115" s="28"/>
      <c r="P115" s="28"/>
      <c r="Q115" s="28"/>
      <c r="R115" s="28"/>
      <c r="S115" s="28"/>
      <c r="T115" s="2"/>
      <c r="U115" s="21"/>
      <c r="V115" s="26"/>
      <c r="W115" s="2"/>
      <c r="X115" s="440"/>
      <c r="Y115" s="440"/>
      <c r="Z115" s="441"/>
      <c r="AA115" s="440"/>
      <c r="AB115" s="440"/>
      <c r="AC115" s="440"/>
      <c r="AD115" s="440"/>
      <c r="AE115" s="440"/>
      <c r="AF115" s="440"/>
      <c r="AG115" s="440"/>
      <c r="AH115" s="440"/>
      <c r="AI115" s="440"/>
      <c r="AJ115" s="440"/>
      <c r="AK115" s="440"/>
      <c r="AL115" s="440"/>
      <c r="AM115" s="440"/>
      <c r="AN115" s="440"/>
      <c r="AO115" s="440"/>
      <c r="AP115" s="440"/>
      <c r="AQ115" s="440"/>
      <c r="AR115" s="440"/>
      <c r="AS115" s="440"/>
      <c r="AT115" s="440"/>
      <c r="AU115" s="440"/>
      <c r="AV115" s="440"/>
      <c r="AW115" s="440"/>
      <c r="AX115" s="440"/>
    </row>
    <row r="116" spans="1:50" s="8" customFormat="1" x14ac:dyDescent="0.25">
      <c r="A116" s="30"/>
      <c r="C116" s="9"/>
      <c r="D116" s="5"/>
      <c r="E116" s="2"/>
      <c r="F116" s="39"/>
      <c r="G116" s="5"/>
      <c r="H116" s="28"/>
      <c r="I116" s="28"/>
      <c r="J116" s="28"/>
      <c r="K116" s="28"/>
      <c r="L116" s="28"/>
      <c r="M116" s="28"/>
      <c r="N116" s="28"/>
      <c r="O116" s="28"/>
      <c r="P116" s="28"/>
      <c r="Q116" s="28"/>
      <c r="R116" s="28"/>
      <c r="S116" s="28"/>
      <c r="T116" s="2"/>
      <c r="U116" s="21"/>
      <c r="V116" s="26"/>
      <c r="W116" s="2"/>
      <c r="X116" s="26"/>
      <c r="Y116" s="26"/>
      <c r="Z116" s="5"/>
    </row>
    <row r="117" spans="1:50" s="24" customFormat="1" ht="15" customHeight="1" x14ac:dyDescent="0.25">
      <c r="C117" s="44" t="s">
        <v>292</v>
      </c>
      <c r="D117" s="44"/>
      <c r="E117" s="96"/>
      <c r="F117" s="157"/>
      <c r="G117" s="129"/>
      <c r="H117" s="229">
        <v>527</v>
      </c>
      <c r="I117" s="230">
        <v>1980</v>
      </c>
      <c r="J117" s="230">
        <v>1067</v>
      </c>
      <c r="K117" s="230">
        <v>3413</v>
      </c>
      <c r="L117" s="230">
        <v>16453</v>
      </c>
      <c r="M117" s="230">
        <v>20081</v>
      </c>
      <c r="N117" s="230">
        <v>8435</v>
      </c>
      <c r="O117" s="230">
        <v>7478</v>
      </c>
      <c r="P117" s="230">
        <v>9236</v>
      </c>
      <c r="Q117" s="230">
        <v>1694</v>
      </c>
      <c r="R117" s="446">
        <v>70364</v>
      </c>
      <c r="S117" s="446">
        <v>2301</v>
      </c>
      <c r="T117" s="231">
        <v>87445</v>
      </c>
      <c r="U117" s="337">
        <v>2846254.5900000185</v>
      </c>
      <c r="V117" s="354">
        <v>9993.3970387443005</v>
      </c>
      <c r="W117" s="239"/>
      <c r="X117" s="442"/>
      <c r="Y117" s="443"/>
      <c r="Z117" s="465">
        <v>38.800091799312376</v>
      </c>
      <c r="AA117" s="280">
        <v>33.606649083398601</v>
      </c>
      <c r="AB117" s="280">
        <v>35.541987461422622</v>
      </c>
      <c r="AC117" s="280">
        <v>37.792958197358899</v>
      </c>
      <c r="AD117" s="230">
        <v>606860.79250068462</v>
      </c>
      <c r="AE117" s="310">
        <v>950.38945860104604</v>
      </c>
      <c r="AF117" s="310">
        <v>295.07319233441285</v>
      </c>
      <c r="AG117" s="310">
        <v>114.62434034706762</v>
      </c>
      <c r="AH117" s="310">
        <v>111.93975507416133</v>
      </c>
      <c r="AI117" s="310">
        <v>52.379488388757323</v>
      </c>
      <c r="AJ117" s="310">
        <v>64.347790498825219</v>
      </c>
      <c r="AK117" s="280">
        <v>38.083799409911762</v>
      </c>
      <c r="AL117" s="310">
        <v>195.71234938709392</v>
      </c>
      <c r="AM117" s="354">
        <v>1515.6878193149134</v>
      </c>
      <c r="AN117" s="354">
        <v>2456.2295759956796</v>
      </c>
      <c r="AO117" s="354">
        <v>529.92899208385779</v>
      </c>
      <c r="AP117" s="310">
        <v>100.27574673933876</v>
      </c>
      <c r="AQ117" s="354">
        <v>631.2383030332245</v>
      </c>
      <c r="AR117" s="354">
        <v>3953.2014046290042</v>
      </c>
      <c r="AS117" s="354">
        <v>2455.9138230915705</v>
      </c>
      <c r="AT117" s="354">
        <v>601.64097975908498</v>
      </c>
      <c r="AU117" s="354">
        <v>753.6993394353276</v>
      </c>
      <c r="AV117" s="354">
        <v>5604.8924868882714</v>
      </c>
      <c r="AW117" s="310">
        <v>155.794926084118</v>
      </c>
      <c r="AX117" s="310">
        <v>58.211858488866731</v>
      </c>
    </row>
    <row r="118" spans="1:50" s="8" customFormat="1" x14ac:dyDescent="0.25">
      <c r="A118" s="30"/>
      <c r="C118" s="9"/>
      <c r="D118" s="5"/>
      <c r="E118" s="2"/>
      <c r="F118" s="39"/>
      <c r="G118" s="5"/>
      <c r="H118" s="28"/>
      <c r="I118" s="28"/>
      <c r="J118" s="28"/>
      <c r="K118" s="28"/>
      <c r="L118" s="28"/>
      <c r="M118" s="28"/>
      <c r="N118" s="28"/>
      <c r="O118" s="28"/>
      <c r="P118" s="28"/>
      <c r="Q118" s="28"/>
      <c r="R118" s="28"/>
      <c r="S118" s="28"/>
      <c r="T118" s="2"/>
      <c r="U118" s="21"/>
      <c r="V118" s="26"/>
      <c r="W118" s="2"/>
      <c r="X118" s="26"/>
      <c r="Y118" s="26"/>
      <c r="Z118" s="5"/>
    </row>
    <row r="119" spans="1:50" s="8" customFormat="1" x14ac:dyDescent="0.25">
      <c r="A119" s="30"/>
      <c r="C119" s="464" t="s">
        <v>289</v>
      </c>
      <c r="D119" s="459"/>
      <c r="E119" s="460"/>
      <c r="F119" s="461"/>
      <c r="G119" s="459"/>
      <c r="H119" s="459"/>
      <c r="I119" s="459"/>
      <c r="J119" s="459"/>
      <c r="K119" s="459"/>
      <c r="L119" s="459"/>
      <c r="M119" s="459"/>
      <c r="N119" s="459"/>
      <c r="O119" s="459"/>
      <c r="P119" s="459"/>
      <c r="Q119" s="459"/>
      <c r="R119" s="459"/>
      <c r="S119" s="459"/>
      <c r="T119" s="459"/>
      <c r="U119" s="459"/>
      <c r="V119" s="459"/>
      <c r="W119" s="459"/>
      <c r="X119" s="459"/>
      <c r="Y119" s="462">
        <f>Y114/V117</f>
        <v>0.84238808048868585</v>
      </c>
      <c r="Z119" s="44">
        <f t="shared" ref="Z119:AX119" si="110">Z114/Z117</f>
        <v>1.0024573147039446</v>
      </c>
      <c r="AA119" s="44">
        <f t="shared" si="110"/>
        <v>1.0094127728462039</v>
      </c>
      <c r="AB119" s="44">
        <f t="shared" si="110"/>
        <v>1.0080285461740317</v>
      </c>
      <c r="AC119" s="44">
        <f t="shared" si="110"/>
        <v>1.0043430245448073</v>
      </c>
      <c r="AD119" s="44">
        <f t="shared" si="110"/>
        <v>0.85349997789778853</v>
      </c>
      <c r="AE119" s="44">
        <f t="shared" si="110"/>
        <v>1.0109945653330203</v>
      </c>
      <c r="AF119" s="44">
        <f t="shared" si="110"/>
        <v>0.86093477497228854</v>
      </c>
      <c r="AG119" s="44">
        <f t="shared" si="110"/>
        <v>0.9265249004969266</v>
      </c>
      <c r="AH119" s="44">
        <f t="shared" si="110"/>
        <v>1.0086224336964387</v>
      </c>
      <c r="AI119" s="44">
        <f t="shared" si="110"/>
        <v>1.0009184125826209</v>
      </c>
      <c r="AJ119" s="44">
        <f t="shared" si="110"/>
        <v>1.000855332013296</v>
      </c>
      <c r="AK119" s="44">
        <f t="shared" si="110"/>
        <v>1.0066133733300102</v>
      </c>
      <c r="AL119" s="44">
        <f t="shared" si="110"/>
        <v>1.0769542425276248</v>
      </c>
      <c r="AM119" s="44">
        <f t="shared" si="110"/>
        <v>1.0650259957067314</v>
      </c>
      <c r="AN119" s="44">
        <f t="shared" si="110"/>
        <v>0.89701796663385391</v>
      </c>
      <c r="AO119" s="44">
        <f t="shared" si="110"/>
        <v>0.9083988721470535</v>
      </c>
      <c r="AP119" s="44">
        <f t="shared" si="110"/>
        <v>0.91472308093909527</v>
      </c>
      <c r="AQ119" s="44">
        <f t="shared" si="110"/>
        <v>1.0652002193864536</v>
      </c>
      <c r="AR119" s="44">
        <f t="shared" si="110"/>
        <v>1.0770624475962158</v>
      </c>
      <c r="AS119" s="44">
        <f t="shared" si="110"/>
        <v>1.078468270754197</v>
      </c>
      <c r="AT119" s="44">
        <f t="shared" si="110"/>
        <v>0.89153486731796028</v>
      </c>
      <c r="AU119" s="44">
        <f t="shared" si="110"/>
        <v>0.96481255925197362</v>
      </c>
      <c r="AV119" s="44">
        <f t="shared" si="110"/>
        <v>1.040946784931726</v>
      </c>
      <c r="AW119" s="44">
        <f t="shared" si="110"/>
        <v>0.87195484853987515</v>
      </c>
      <c r="AX119" s="44">
        <f t="shared" si="110"/>
        <v>1.0779349278972412</v>
      </c>
    </row>
    <row r="120" spans="1:50" s="8" customFormat="1" x14ac:dyDescent="0.25">
      <c r="A120" s="30"/>
      <c r="C120" s="9"/>
      <c r="D120" s="5"/>
      <c r="E120" s="2"/>
      <c r="F120" s="39"/>
      <c r="G120" s="5"/>
      <c r="H120" s="28"/>
      <c r="I120" s="28"/>
      <c r="J120" s="28"/>
      <c r="K120" s="28"/>
      <c r="L120" s="28"/>
      <c r="M120" s="28"/>
      <c r="N120" s="28"/>
      <c r="O120" s="28"/>
      <c r="P120" s="28"/>
      <c r="Q120" s="28"/>
      <c r="R120" s="28"/>
      <c r="S120" s="28"/>
      <c r="T120" s="2"/>
      <c r="U120" s="21"/>
      <c r="V120" s="26"/>
      <c r="W120" s="2"/>
      <c r="X120" s="26"/>
      <c r="Y120" s="26"/>
      <c r="Z120" s="5"/>
    </row>
    <row r="121" spans="1:50" s="8" customFormat="1" x14ac:dyDescent="0.25">
      <c r="A121" s="30"/>
      <c r="C121" s="463" t="s">
        <v>291</v>
      </c>
      <c r="D121" s="5"/>
      <c r="E121" s="2"/>
      <c r="F121" s="39"/>
      <c r="G121" s="5"/>
      <c r="H121" s="28"/>
      <c r="I121" s="28"/>
      <c r="J121" s="28"/>
      <c r="K121" s="28"/>
      <c r="L121" s="28"/>
      <c r="M121" s="28"/>
      <c r="N121" s="28"/>
      <c r="O121" s="28"/>
      <c r="P121" s="28"/>
      <c r="Q121" s="28"/>
      <c r="R121" s="28"/>
      <c r="S121" s="28"/>
      <c r="T121" s="2"/>
      <c r="U121" s="21"/>
      <c r="V121" s="26"/>
      <c r="W121" s="2"/>
      <c r="X121" s="26"/>
      <c r="Y121" s="26"/>
      <c r="Z121" s="5"/>
    </row>
    <row r="122" spans="1:50" s="8" customFormat="1" x14ac:dyDescent="0.25">
      <c r="A122" s="30"/>
      <c r="C122" s="9"/>
      <c r="D122" s="5"/>
      <c r="E122" s="2"/>
      <c r="F122" s="39"/>
      <c r="G122" s="5"/>
      <c r="H122" s="28"/>
      <c r="I122" s="28"/>
      <c r="J122" s="28"/>
      <c r="K122" s="28"/>
      <c r="L122" s="28"/>
      <c r="M122" s="28"/>
      <c r="N122" s="28"/>
      <c r="O122" s="28"/>
      <c r="P122" s="28"/>
      <c r="Q122" s="28"/>
      <c r="R122" s="28"/>
      <c r="S122" s="28"/>
      <c r="T122" s="2"/>
      <c r="U122" s="21"/>
      <c r="V122" s="26"/>
      <c r="W122" s="2"/>
      <c r="X122" s="26"/>
      <c r="Y122" s="26"/>
      <c r="Z122" s="5"/>
    </row>
    <row r="123" spans="1:50" s="8" customFormat="1" x14ac:dyDescent="0.25">
      <c r="A123" s="30"/>
      <c r="C123" s="9"/>
      <c r="D123" s="5"/>
      <c r="E123" s="2"/>
      <c r="F123" s="39"/>
      <c r="G123" s="5"/>
      <c r="H123" s="28"/>
      <c r="I123" s="28"/>
      <c r="J123" s="28"/>
      <c r="K123" s="28"/>
      <c r="L123" s="28"/>
      <c r="M123" s="28"/>
      <c r="N123" s="28"/>
      <c r="O123" s="28"/>
      <c r="P123" s="28"/>
      <c r="Q123" s="28"/>
      <c r="R123" s="28"/>
      <c r="S123" s="28"/>
      <c r="T123" s="2"/>
      <c r="U123" s="21"/>
      <c r="V123" s="26"/>
      <c r="W123" s="2"/>
      <c r="X123" s="26"/>
      <c r="Y123" s="26"/>
      <c r="Z123" s="5"/>
    </row>
    <row r="124" spans="1:50" s="8" customFormat="1" x14ac:dyDescent="0.25">
      <c r="A124" s="30"/>
      <c r="C124" s="9" t="s">
        <v>121</v>
      </c>
      <c r="D124" s="5"/>
      <c r="E124" s="2"/>
      <c r="F124" s="39"/>
      <c r="G124" s="5"/>
      <c r="H124" s="28"/>
      <c r="I124" s="28"/>
      <c r="J124" s="28"/>
      <c r="K124" s="28"/>
      <c r="L124" s="28"/>
      <c r="M124" s="28"/>
      <c r="N124" s="28"/>
      <c r="O124" s="28"/>
      <c r="P124" s="28"/>
      <c r="Q124" s="28"/>
      <c r="R124" s="28"/>
      <c r="S124" s="28"/>
      <c r="T124" s="2"/>
      <c r="U124" s="21"/>
      <c r="V124" s="26"/>
      <c r="W124" s="2"/>
      <c r="X124" s="26"/>
      <c r="Y124" s="26"/>
      <c r="Z124" s="5"/>
    </row>
    <row r="125" spans="1:50" s="8" customFormat="1" x14ac:dyDescent="0.25">
      <c r="A125" s="30"/>
      <c r="C125" s="9"/>
      <c r="D125" s="5"/>
      <c r="E125" s="2"/>
      <c r="F125" s="39"/>
      <c r="G125" s="5"/>
      <c r="H125" s="28"/>
      <c r="I125" s="28"/>
      <c r="J125" s="28"/>
      <c r="K125" s="28"/>
      <c r="L125" s="28"/>
      <c r="M125" s="28"/>
      <c r="N125" s="28"/>
      <c r="O125" s="28"/>
      <c r="P125" s="28"/>
      <c r="Q125" s="28"/>
      <c r="R125" s="28"/>
      <c r="S125" s="28"/>
      <c r="T125" s="2"/>
      <c r="U125" s="21"/>
      <c r="V125" s="26"/>
      <c r="W125" s="2"/>
      <c r="X125" s="26"/>
      <c r="Y125" s="26"/>
      <c r="Z125" s="5"/>
    </row>
    <row r="126" spans="1:50" s="8" customFormat="1" x14ac:dyDescent="0.25">
      <c r="A126" s="30"/>
      <c r="C126" s="9"/>
      <c r="D126" s="5"/>
      <c r="E126" s="2"/>
      <c r="F126" s="39"/>
      <c r="G126" s="5"/>
      <c r="H126" s="28"/>
      <c r="I126" s="28"/>
      <c r="J126" s="28"/>
      <c r="K126" s="28"/>
      <c r="L126" s="28"/>
      <c r="M126" s="28"/>
      <c r="N126" s="28"/>
      <c r="O126" s="28"/>
      <c r="P126" s="28"/>
      <c r="Q126" s="28"/>
      <c r="R126" s="28"/>
      <c r="S126" s="28"/>
      <c r="T126" s="2"/>
      <c r="U126" s="21"/>
      <c r="V126" s="26"/>
      <c r="W126" s="2"/>
      <c r="X126" s="26"/>
      <c r="Y126" s="26"/>
      <c r="Z126" s="5"/>
    </row>
    <row r="127" spans="1:50" s="8" customFormat="1" x14ac:dyDescent="0.25">
      <c r="A127" s="30"/>
      <c r="C127" s="9"/>
      <c r="D127" s="5"/>
      <c r="E127" s="2"/>
      <c r="F127" s="39"/>
      <c r="G127" s="5"/>
      <c r="H127" s="28"/>
      <c r="I127" s="28"/>
      <c r="J127" s="28"/>
      <c r="K127" s="28"/>
      <c r="L127" s="28"/>
      <c r="M127" s="28"/>
      <c r="N127" s="28"/>
      <c r="O127" s="28"/>
      <c r="P127" s="28"/>
      <c r="Q127" s="28"/>
      <c r="R127" s="28"/>
      <c r="S127" s="28"/>
      <c r="T127" s="2"/>
      <c r="U127" s="21"/>
      <c r="V127" s="26"/>
      <c r="W127" s="2"/>
      <c r="X127" s="26"/>
      <c r="Y127" s="26"/>
      <c r="Z127" s="5"/>
    </row>
    <row r="128" spans="1:50" s="8" customFormat="1" x14ac:dyDescent="0.25">
      <c r="A128" s="30"/>
      <c r="C128" s="9"/>
      <c r="D128" s="5"/>
      <c r="E128" s="2"/>
      <c r="F128" s="39"/>
      <c r="G128" s="5"/>
      <c r="H128" s="28"/>
      <c r="I128" s="28"/>
      <c r="J128" s="28"/>
      <c r="K128" s="28"/>
      <c r="L128" s="28"/>
      <c r="M128" s="28"/>
      <c r="N128" s="28"/>
      <c r="O128" s="28"/>
      <c r="P128" s="28"/>
      <c r="Q128" s="28"/>
      <c r="R128" s="28"/>
      <c r="S128" s="28"/>
      <c r="T128" s="2"/>
      <c r="U128" s="21"/>
      <c r="V128" s="26"/>
      <c r="W128" s="2"/>
      <c r="X128" s="26"/>
      <c r="Y128" s="26"/>
      <c r="Z128" s="5"/>
    </row>
    <row r="129" spans="1:26" s="8" customFormat="1" x14ac:dyDescent="0.25">
      <c r="A129" s="30"/>
      <c r="C129" s="9"/>
      <c r="D129" s="5"/>
      <c r="E129" s="2"/>
      <c r="F129" s="39"/>
      <c r="G129" s="5"/>
      <c r="H129" s="28"/>
      <c r="I129" s="28"/>
      <c r="J129" s="28"/>
      <c r="K129" s="28"/>
      <c r="L129" s="28"/>
      <c r="M129" s="28"/>
      <c r="N129" s="28"/>
      <c r="O129" s="28"/>
      <c r="P129" s="28"/>
      <c r="Q129" s="28"/>
      <c r="R129" s="28"/>
      <c r="S129" s="28"/>
      <c r="T129" s="2"/>
      <c r="U129" s="21"/>
      <c r="V129" s="26"/>
      <c r="W129" s="2"/>
      <c r="X129" s="26"/>
      <c r="Y129" s="26"/>
      <c r="Z129" s="5"/>
    </row>
    <row r="130" spans="1:26" s="8" customFormat="1" x14ac:dyDescent="0.25">
      <c r="A130" s="30"/>
      <c r="C130" s="9"/>
      <c r="D130" s="5"/>
      <c r="E130" s="2"/>
      <c r="F130" s="39"/>
      <c r="G130" s="5"/>
      <c r="H130" s="28"/>
      <c r="I130" s="28"/>
      <c r="J130" s="28"/>
      <c r="K130" s="28"/>
      <c r="L130" s="28"/>
      <c r="M130" s="28"/>
      <c r="N130" s="28"/>
      <c r="O130" s="28"/>
      <c r="P130" s="28"/>
      <c r="Q130" s="28"/>
      <c r="R130" s="28"/>
      <c r="S130" s="28"/>
      <c r="T130" s="2"/>
      <c r="U130" s="21"/>
      <c r="V130" s="26"/>
      <c r="W130" s="2"/>
      <c r="X130" s="26"/>
      <c r="Y130" s="26"/>
      <c r="Z130" s="5"/>
    </row>
    <row r="131" spans="1:26" s="8" customFormat="1" x14ac:dyDescent="0.25">
      <c r="A131" s="30"/>
      <c r="C131" s="9"/>
      <c r="D131" s="5"/>
      <c r="E131" s="2"/>
      <c r="F131" s="39"/>
      <c r="G131" s="5"/>
      <c r="H131" s="28"/>
      <c r="I131" s="28"/>
      <c r="J131" s="28"/>
      <c r="K131" s="28"/>
      <c r="L131" s="28"/>
      <c r="M131" s="28"/>
      <c r="N131" s="28"/>
      <c r="O131" s="28"/>
      <c r="P131" s="28"/>
      <c r="Q131" s="28"/>
      <c r="R131" s="28"/>
      <c r="S131" s="28"/>
      <c r="T131" s="2"/>
      <c r="U131" s="21"/>
      <c r="V131" s="26"/>
      <c r="W131" s="2"/>
      <c r="X131" s="26"/>
      <c r="Y131" s="26"/>
      <c r="Z131" s="5"/>
    </row>
    <row r="132" spans="1:26" s="8" customFormat="1" x14ac:dyDescent="0.25">
      <c r="A132" s="30"/>
      <c r="C132" s="9"/>
      <c r="D132" s="5"/>
      <c r="E132" s="2"/>
      <c r="F132" s="39"/>
      <c r="G132" s="5"/>
      <c r="H132" s="28"/>
      <c r="I132" s="28"/>
      <c r="J132" s="28"/>
      <c r="K132" s="28"/>
      <c r="L132" s="28"/>
      <c r="M132" s="28"/>
      <c r="N132" s="28"/>
      <c r="O132" s="28"/>
      <c r="P132" s="28"/>
      <c r="Q132" s="28"/>
      <c r="R132" s="28"/>
      <c r="S132" s="28"/>
      <c r="T132" s="2"/>
      <c r="U132" s="21"/>
      <c r="V132" s="26"/>
      <c r="W132" s="2"/>
      <c r="X132" s="26"/>
      <c r="Y132" s="26"/>
      <c r="Z132" s="5"/>
    </row>
    <row r="133" spans="1:26" s="8" customFormat="1" x14ac:dyDescent="0.25">
      <c r="A133" s="30"/>
      <c r="C133" s="9"/>
      <c r="D133" s="5"/>
      <c r="E133" s="2"/>
      <c r="F133" s="39"/>
      <c r="G133" s="5"/>
      <c r="H133" s="28"/>
      <c r="I133" s="28"/>
      <c r="J133" s="28"/>
      <c r="K133" s="28"/>
      <c r="L133" s="28"/>
      <c r="M133" s="28"/>
      <c r="N133" s="28"/>
      <c r="O133" s="28"/>
      <c r="P133" s="28"/>
      <c r="Q133" s="28"/>
      <c r="R133" s="28"/>
      <c r="S133" s="28"/>
      <c r="T133" s="2"/>
      <c r="U133" s="21"/>
      <c r="V133" s="26"/>
      <c r="W133" s="2"/>
      <c r="X133" s="26"/>
      <c r="Y133" s="26"/>
      <c r="Z133" s="5"/>
    </row>
    <row r="134" spans="1:26" s="8" customFormat="1" x14ac:dyDescent="0.25">
      <c r="A134" s="30"/>
      <c r="C134" s="9"/>
      <c r="D134" s="5"/>
      <c r="E134" s="2"/>
      <c r="F134" s="39"/>
      <c r="G134" s="5"/>
      <c r="H134" s="28"/>
      <c r="I134" s="28"/>
      <c r="J134" s="28"/>
      <c r="K134" s="28"/>
      <c r="L134" s="28"/>
      <c r="M134" s="28"/>
      <c r="N134" s="28"/>
      <c r="O134" s="28"/>
      <c r="P134" s="28"/>
      <c r="Q134" s="28"/>
      <c r="R134" s="28"/>
      <c r="S134" s="28"/>
      <c r="T134" s="2"/>
      <c r="U134" s="21"/>
      <c r="V134" s="26"/>
      <c r="W134" s="2"/>
      <c r="X134" s="26"/>
      <c r="Y134" s="26"/>
      <c r="Z134" s="5"/>
    </row>
    <row r="135" spans="1:26" s="8" customFormat="1" x14ac:dyDescent="0.25">
      <c r="A135" s="30"/>
      <c r="C135" s="9"/>
      <c r="D135" s="5"/>
      <c r="E135" s="2"/>
      <c r="F135" s="39"/>
      <c r="G135" s="5"/>
      <c r="H135" s="28"/>
      <c r="I135" s="28"/>
      <c r="J135" s="28"/>
      <c r="K135" s="28"/>
      <c r="L135" s="28"/>
      <c r="M135" s="28"/>
      <c r="N135" s="28"/>
      <c r="O135" s="28"/>
      <c r="P135" s="28"/>
      <c r="Q135" s="28"/>
      <c r="R135" s="28"/>
      <c r="S135" s="28"/>
      <c r="T135" s="2"/>
      <c r="U135" s="21"/>
      <c r="V135" s="26"/>
      <c r="W135" s="2"/>
      <c r="X135" s="26"/>
      <c r="Y135" s="26"/>
      <c r="Z135" s="5"/>
    </row>
    <row r="136" spans="1:26" s="8" customFormat="1" x14ac:dyDescent="0.25">
      <c r="A136" s="30"/>
      <c r="C136" s="9"/>
      <c r="D136" s="5"/>
      <c r="E136" s="2"/>
      <c r="F136" s="39"/>
      <c r="G136" s="5"/>
      <c r="H136" s="28"/>
      <c r="I136" s="28"/>
      <c r="J136" s="28"/>
      <c r="K136" s="28"/>
      <c r="L136" s="28"/>
      <c r="M136" s="28"/>
      <c r="N136" s="28"/>
      <c r="O136" s="28"/>
      <c r="P136" s="28"/>
      <c r="Q136" s="28"/>
      <c r="R136" s="28"/>
      <c r="S136" s="28"/>
      <c r="T136" s="2"/>
      <c r="U136" s="21"/>
      <c r="V136" s="26"/>
      <c r="W136" s="2"/>
      <c r="X136" s="26"/>
      <c r="Y136" s="26"/>
      <c r="Z136" s="5"/>
    </row>
    <row r="137" spans="1:26" s="8" customFormat="1" x14ac:dyDescent="0.25">
      <c r="A137" s="30"/>
      <c r="C137" s="9"/>
      <c r="D137" s="5"/>
      <c r="E137" s="2"/>
      <c r="F137" s="39"/>
      <c r="G137" s="5"/>
      <c r="H137" s="28"/>
      <c r="I137" s="28"/>
      <c r="J137" s="28"/>
      <c r="K137" s="28"/>
      <c r="L137" s="28"/>
      <c r="M137" s="28"/>
      <c r="N137" s="28"/>
      <c r="O137" s="28"/>
      <c r="P137" s="28"/>
      <c r="Q137" s="28"/>
      <c r="R137" s="28"/>
      <c r="S137" s="28"/>
      <c r="T137" s="2"/>
      <c r="U137" s="21"/>
      <c r="V137" s="26"/>
      <c r="W137" s="2"/>
      <c r="X137" s="26"/>
      <c r="Y137" s="26"/>
      <c r="Z137" s="5"/>
    </row>
    <row r="138" spans="1:26" s="8" customFormat="1" x14ac:dyDescent="0.25">
      <c r="A138" s="30"/>
      <c r="C138" s="9"/>
      <c r="D138" s="5"/>
      <c r="E138" s="2"/>
      <c r="F138" s="39"/>
      <c r="G138" s="5"/>
      <c r="H138" s="28"/>
      <c r="I138" s="28"/>
      <c r="J138" s="28"/>
      <c r="K138" s="28"/>
      <c r="L138" s="28"/>
      <c r="M138" s="28"/>
      <c r="N138" s="28"/>
      <c r="O138" s="28"/>
      <c r="P138" s="28"/>
      <c r="Q138" s="28"/>
      <c r="R138" s="28"/>
      <c r="S138" s="28"/>
      <c r="T138" s="2"/>
      <c r="U138" s="21"/>
      <c r="V138" s="26"/>
      <c r="W138" s="2"/>
      <c r="X138" s="26"/>
      <c r="Y138" s="26"/>
      <c r="Z138" s="5"/>
    </row>
    <row r="139" spans="1:26" s="8" customFormat="1" x14ac:dyDescent="0.25">
      <c r="A139" s="30"/>
      <c r="C139" s="9"/>
      <c r="D139" s="5"/>
      <c r="E139" s="2"/>
      <c r="F139" s="39"/>
      <c r="G139" s="5"/>
      <c r="H139" s="28"/>
      <c r="I139" s="28"/>
      <c r="J139" s="28"/>
      <c r="K139" s="28"/>
      <c r="L139" s="28"/>
      <c r="M139" s="28"/>
      <c r="N139" s="28"/>
      <c r="O139" s="28"/>
      <c r="P139" s="28"/>
      <c r="Q139" s="28"/>
      <c r="R139" s="28"/>
      <c r="S139" s="28"/>
      <c r="T139" s="2"/>
      <c r="U139" s="21"/>
      <c r="V139" s="26"/>
      <c r="W139" s="2"/>
      <c r="X139" s="26"/>
      <c r="Y139" s="26"/>
      <c r="Z139" s="5"/>
    </row>
    <row r="140" spans="1:26" s="8" customFormat="1" x14ac:dyDescent="0.25">
      <c r="A140" s="30"/>
      <c r="C140" s="9"/>
      <c r="D140" s="5"/>
      <c r="E140" s="2"/>
      <c r="F140" s="39"/>
      <c r="G140" s="5"/>
      <c r="H140" s="28"/>
      <c r="I140" s="28"/>
      <c r="J140" s="28"/>
      <c r="K140" s="28"/>
      <c r="L140" s="28"/>
      <c r="M140" s="28"/>
      <c r="N140" s="28"/>
      <c r="O140" s="28"/>
      <c r="P140" s="28"/>
      <c r="Q140" s="28"/>
      <c r="R140" s="28"/>
      <c r="S140" s="28"/>
      <c r="T140" s="2"/>
      <c r="U140" s="21"/>
      <c r="V140" s="26"/>
      <c r="W140" s="2"/>
      <c r="X140" s="26"/>
      <c r="Y140" s="26"/>
      <c r="Z140" s="5"/>
    </row>
    <row r="141" spans="1:26" s="8" customFormat="1" x14ac:dyDescent="0.25">
      <c r="A141" s="30"/>
      <c r="C141" s="9"/>
      <c r="D141" s="5"/>
      <c r="E141" s="2"/>
      <c r="F141" s="39"/>
      <c r="G141" s="5"/>
      <c r="H141" s="28"/>
      <c r="I141" s="28"/>
      <c r="J141" s="28"/>
      <c r="K141" s="28"/>
      <c r="L141" s="28"/>
      <c r="M141" s="28"/>
      <c r="N141" s="28"/>
      <c r="O141" s="28"/>
      <c r="P141" s="28"/>
      <c r="Q141" s="28"/>
      <c r="R141" s="28"/>
      <c r="S141" s="28"/>
      <c r="T141" s="2"/>
      <c r="U141" s="21"/>
      <c r="V141" s="26"/>
      <c r="W141" s="2"/>
      <c r="X141" s="26"/>
      <c r="Y141" s="26"/>
      <c r="Z141" s="5"/>
    </row>
    <row r="142" spans="1:26" s="8" customFormat="1" x14ac:dyDescent="0.25">
      <c r="A142" s="30"/>
      <c r="C142" s="9"/>
      <c r="D142" s="5"/>
      <c r="E142" s="2"/>
      <c r="F142" s="39"/>
      <c r="G142" s="5"/>
      <c r="H142" s="28"/>
      <c r="I142" s="28"/>
      <c r="J142" s="28"/>
      <c r="K142" s="28"/>
      <c r="L142" s="28"/>
      <c r="M142" s="28"/>
      <c r="N142" s="28"/>
      <c r="O142" s="28"/>
      <c r="P142" s="28"/>
      <c r="Q142" s="28"/>
      <c r="R142" s="28"/>
      <c r="S142" s="28"/>
      <c r="T142" s="2"/>
      <c r="U142" s="21"/>
      <c r="V142" s="26"/>
      <c r="W142" s="2"/>
      <c r="X142" s="26"/>
      <c r="Y142" s="26"/>
      <c r="Z142" s="5"/>
    </row>
    <row r="143" spans="1:26" s="8" customFormat="1" x14ac:dyDescent="0.25">
      <c r="A143" s="30"/>
      <c r="C143" s="9"/>
      <c r="D143" s="5"/>
      <c r="E143" s="2"/>
      <c r="F143" s="39"/>
      <c r="G143" s="5"/>
      <c r="H143" s="28"/>
      <c r="I143" s="28"/>
      <c r="J143" s="28"/>
      <c r="K143" s="28"/>
      <c r="L143" s="28"/>
      <c r="M143" s="28"/>
      <c r="N143" s="28"/>
      <c r="O143" s="28"/>
      <c r="P143" s="28"/>
      <c r="Q143" s="28"/>
      <c r="R143" s="28"/>
      <c r="S143" s="28"/>
      <c r="T143" s="2"/>
      <c r="U143" s="21"/>
      <c r="V143" s="26"/>
      <c r="W143" s="2"/>
      <c r="X143" s="26"/>
      <c r="Y143" s="26"/>
      <c r="Z143" s="5"/>
    </row>
    <row r="144" spans="1:26" s="8" customFormat="1" x14ac:dyDescent="0.25">
      <c r="A144" s="30"/>
      <c r="C144" s="9"/>
      <c r="D144" s="5"/>
      <c r="E144" s="2"/>
      <c r="F144" s="39"/>
      <c r="G144" s="5"/>
      <c r="H144" s="28"/>
      <c r="I144" s="28"/>
      <c r="J144" s="28"/>
      <c r="K144" s="28"/>
      <c r="L144" s="28"/>
      <c r="M144" s="28"/>
      <c r="N144" s="28"/>
      <c r="O144" s="28"/>
      <c r="P144" s="28"/>
      <c r="Q144" s="28"/>
      <c r="R144" s="28"/>
      <c r="S144" s="28"/>
      <c r="T144" s="2"/>
      <c r="U144" s="21"/>
      <c r="V144" s="26"/>
      <c r="W144" s="2"/>
      <c r="X144" s="26"/>
      <c r="Y144" s="26"/>
      <c r="Z144" s="5"/>
    </row>
    <row r="145" spans="1:26" s="8" customFormat="1" x14ac:dyDescent="0.25">
      <c r="A145" s="30"/>
      <c r="C145" s="9"/>
      <c r="D145" s="5"/>
      <c r="E145" s="2"/>
      <c r="F145" s="39"/>
      <c r="G145" s="5"/>
      <c r="H145" s="28"/>
      <c r="I145" s="28"/>
      <c r="J145" s="28"/>
      <c r="K145" s="28"/>
      <c r="L145" s="28"/>
      <c r="M145" s="28"/>
      <c r="N145" s="28"/>
      <c r="O145" s="28"/>
      <c r="P145" s="28"/>
      <c r="Q145" s="28"/>
      <c r="R145" s="28"/>
      <c r="S145" s="28"/>
      <c r="T145" s="2"/>
      <c r="U145" s="21"/>
      <c r="V145" s="26"/>
      <c r="W145" s="2"/>
      <c r="X145" s="26"/>
      <c r="Y145" s="26"/>
      <c r="Z145" s="5"/>
    </row>
    <row r="146" spans="1:26" s="8" customFormat="1" x14ac:dyDescent="0.25">
      <c r="A146" s="30"/>
      <c r="C146" s="9"/>
      <c r="D146" s="5"/>
      <c r="E146" s="2"/>
      <c r="F146" s="39"/>
      <c r="G146" s="5"/>
      <c r="H146" s="28"/>
      <c r="I146" s="28"/>
      <c r="J146" s="28"/>
      <c r="K146" s="28"/>
      <c r="L146" s="28"/>
      <c r="M146" s="28"/>
      <c r="N146" s="28"/>
      <c r="O146" s="28"/>
      <c r="P146" s="28"/>
      <c r="Q146" s="28"/>
      <c r="R146" s="28"/>
      <c r="S146" s="28"/>
      <c r="T146" s="2"/>
      <c r="U146" s="21"/>
      <c r="V146" s="26"/>
      <c r="W146" s="2"/>
      <c r="X146" s="26"/>
      <c r="Y146" s="26"/>
      <c r="Z146" s="5"/>
    </row>
    <row r="147" spans="1:26" s="8" customFormat="1" x14ac:dyDescent="0.25">
      <c r="A147" s="30"/>
      <c r="C147" s="9"/>
      <c r="D147" s="5"/>
      <c r="E147" s="2"/>
      <c r="F147" s="39"/>
      <c r="G147" s="5"/>
      <c r="H147" s="28"/>
      <c r="I147" s="28"/>
      <c r="J147" s="28"/>
      <c r="K147" s="28"/>
      <c r="L147" s="28"/>
      <c r="M147" s="28"/>
      <c r="N147" s="28"/>
      <c r="O147" s="28"/>
      <c r="P147" s="28"/>
      <c r="Q147" s="28"/>
      <c r="R147" s="28"/>
      <c r="S147" s="28"/>
      <c r="T147" s="2"/>
      <c r="U147" s="21"/>
      <c r="V147" s="26"/>
      <c r="W147" s="2"/>
      <c r="X147" s="26"/>
      <c r="Y147" s="26"/>
      <c r="Z147" s="5"/>
    </row>
    <row r="148" spans="1:26" s="8" customFormat="1" x14ac:dyDescent="0.25">
      <c r="A148" s="30"/>
      <c r="C148" s="9"/>
      <c r="D148" s="5"/>
      <c r="E148" s="2"/>
      <c r="F148" s="39"/>
      <c r="G148" s="5"/>
      <c r="H148" s="28"/>
      <c r="I148" s="28"/>
      <c r="J148" s="28"/>
      <c r="K148" s="28"/>
      <c r="L148" s="28"/>
      <c r="M148" s="28"/>
      <c r="N148" s="28"/>
      <c r="O148" s="28"/>
      <c r="P148" s="28"/>
      <c r="Q148" s="28"/>
      <c r="R148" s="28"/>
      <c r="S148" s="28"/>
      <c r="T148" s="2"/>
      <c r="U148" s="21"/>
      <c r="V148" s="26"/>
      <c r="W148" s="2"/>
      <c r="X148" s="26"/>
      <c r="Y148" s="26"/>
      <c r="Z148" s="5"/>
    </row>
    <row r="149" spans="1:26" s="8" customFormat="1" x14ac:dyDescent="0.25">
      <c r="A149" s="30"/>
      <c r="C149" s="9"/>
      <c r="D149" s="5"/>
      <c r="E149" s="2"/>
      <c r="F149" s="39"/>
      <c r="G149" s="5"/>
      <c r="H149" s="28"/>
      <c r="I149" s="28"/>
      <c r="J149" s="28"/>
      <c r="K149" s="28"/>
      <c r="L149" s="28"/>
      <c r="M149" s="28"/>
      <c r="N149" s="28"/>
      <c r="O149" s="28"/>
      <c r="P149" s="28"/>
      <c r="Q149" s="28"/>
      <c r="R149" s="28"/>
      <c r="S149" s="28"/>
      <c r="T149" s="2"/>
      <c r="U149" s="21"/>
      <c r="V149" s="26"/>
      <c r="W149" s="2"/>
      <c r="X149" s="26"/>
      <c r="Y149" s="26"/>
      <c r="Z149" s="5"/>
    </row>
    <row r="150" spans="1:26" s="8" customFormat="1" x14ac:dyDescent="0.25">
      <c r="A150" s="30"/>
      <c r="C150" s="9"/>
      <c r="D150" s="5"/>
      <c r="E150" s="2"/>
      <c r="F150" s="39"/>
      <c r="G150" s="5"/>
      <c r="H150" s="28"/>
      <c r="I150" s="28"/>
      <c r="J150" s="28"/>
      <c r="K150" s="28"/>
      <c r="L150" s="28"/>
      <c r="M150" s="28"/>
      <c r="N150" s="28"/>
      <c r="O150" s="28"/>
      <c r="P150" s="28"/>
      <c r="Q150" s="28"/>
      <c r="R150" s="28"/>
      <c r="S150" s="28"/>
      <c r="T150" s="2"/>
      <c r="U150" s="21"/>
      <c r="V150" s="26"/>
      <c r="W150" s="2"/>
      <c r="X150" s="26"/>
      <c r="Y150" s="26"/>
      <c r="Z150" s="5"/>
    </row>
    <row r="151" spans="1:26" s="8" customFormat="1" x14ac:dyDescent="0.25">
      <c r="A151" s="30"/>
      <c r="C151" s="9"/>
      <c r="D151" s="5"/>
      <c r="E151" s="2"/>
      <c r="F151" s="39"/>
      <c r="G151" s="5"/>
      <c r="H151" s="28"/>
      <c r="I151" s="28"/>
      <c r="J151" s="28"/>
      <c r="K151" s="28"/>
      <c r="L151" s="28"/>
      <c r="M151" s="28"/>
      <c r="N151" s="28"/>
      <c r="O151" s="28"/>
      <c r="P151" s="28"/>
      <c r="Q151" s="28"/>
      <c r="R151" s="28"/>
      <c r="S151" s="28"/>
      <c r="T151" s="2"/>
      <c r="U151" s="21"/>
      <c r="V151" s="26"/>
      <c r="W151" s="2"/>
      <c r="X151" s="26"/>
      <c r="Y151" s="26"/>
      <c r="Z151" s="5"/>
    </row>
    <row r="152" spans="1:26" s="8" customFormat="1" x14ac:dyDescent="0.25">
      <c r="A152" s="30"/>
      <c r="C152" s="9"/>
      <c r="D152" s="5"/>
      <c r="E152" s="2"/>
      <c r="F152" s="39"/>
      <c r="G152" s="5"/>
      <c r="H152" s="28"/>
      <c r="I152" s="28"/>
      <c r="J152" s="28"/>
      <c r="K152" s="28"/>
      <c r="L152" s="28"/>
      <c r="M152" s="28"/>
      <c r="N152" s="28"/>
      <c r="O152" s="28"/>
      <c r="P152" s="28"/>
      <c r="Q152" s="28"/>
      <c r="R152" s="28"/>
      <c r="S152" s="28"/>
      <c r="T152" s="2"/>
      <c r="U152" s="21"/>
      <c r="V152" s="26"/>
      <c r="W152" s="2"/>
      <c r="X152" s="26"/>
      <c r="Y152" s="26"/>
      <c r="Z152" s="5"/>
    </row>
    <row r="153" spans="1:26" s="8" customFormat="1" x14ac:dyDescent="0.25">
      <c r="A153" s="30"/>
      <c r="C153" s="9"/>
      <c r="D153" s="5"/>
      <c r="E153" s="2"/>
      <c r="F153" s="39"/>
      <c r="G153" s="5"/>
      <c r="H153" s="28"/>
      <c r="I153" s="28"/>
      <c r="J153" s="28"/>
      <c r="K153" s="28"/>
      <c r="L153" s="28"/>
      <c r="M153" s="28"/>
      <c r="N153" s="28"/>
      <c r="O153" s="28"/>
      <c r="P153" s="28"/>
      <c r="Q153" s="28"/>
      <c r="R153" s="28"/>
      <c r="S153" s="28"/>
      <c r="T153" s="2"/>
      <c r="U153" s="21"/>
      <c r="V153" s="26"/>
      <c r="W153" s="2"/>
      <c r="X153" s="26"/>
      <c r="Y153" s="26"/>
      <c r="Z153" s="5"/>
    </row>
    <row r="154" spans="1:26" s="8" customFormat="1" x14ac:dyDescent="0.25">
      <c r="A154" s="30"/>
      <c r="C154" s="9"/>
      <c r="D154" s="5"/>
      <c r="E154" s="2"/>
      <c r="F154" s="39"/>
      <c r="G154" s="5"/>
      <c r="H154" s="28"/>
      <c r="I154" s="28"/>
      <c r="J154" s="28"/>
      <c r="K154" s="28"/>
      <c r="L154" s="28"/>
      <c r="M154" s="28"/>
      <c r="N154" s="28"/>
      <c r="O154" s="28"/>
      <c r="P154" s="28"/>
      <c r="Q154" s="28"/>
      <c r="R154" s="28"/>
      <c r="S154" s="28"/>
      <c r="T154" s="2"/>
      <c r="U154" s="21"/>
      <c r="V154" s="26"/>
      <c r="W154" s="2"/>
      <c r="X154" s="26"/>
      <c r="Y154" s="26"/>
      <c r="Z154" s="5"/>
    </row>
    <row r="155" spans="1:26" s="8" customFormat="1" x14ac:dyDescent="0.25">
      <c r="A155" s="30"/>
      <c r="C155" s="9"/>
      <c r="D155" s="5"/>
      <c r="E155" s="2"/>
      <c r="F155" s="39"/>
      <c r="G155" s="5"/>
      <c r="H155" s="28"/>
      <c r="I155" s="28"/>
      <c r="J155" s="28"/>
      <c r="K155" s="28"/>
      <c r="L155" s="28"/>
      <c r="M155" s="28"/>
      <c r="N155" s="28"/>
      <c r="O155" s="28"/>
      <c r="P155" s="28"/>
      <c r="Q155" s="28"/>
      <c r="R155" s="28"/>
      <c r="S155" s="28"/>
      <c r="T155" s="2"/>
      <c r="U155" s="21"/>
      <c r="V155" s="26"/>
      <c r="W155" s="2"/>
      <c r="X155" s="26"/>
      <c r="Y155" s="26"/>
      <c r="Z155" s="5"/>
    </row>
    <row r="156" spans="1:26" s="8" customFormat="1" x14ac:dyDescent="0.25">
      <c r="A156" s="30"/>
      <c r="C156" s="9"/>
      <c r="D156" s="5"/>
      <c r="E156" s="2"/>
      <c r="F156" s="39"/>
      <c r="G156" s="5"/>
      <c r="H156" s="28"/>
      <c r="I156" s="28"/>
      <c r="J156" s="28"/>
      <c r="K156" s="28"/>
      <c r="L156" s="28"/>
      <c r="M156" s="28"/>
      <c r="N156" s="28"/>
      <c r="O156" s="28"/>
      <c r="P156" s="28"/>
      <c r="Q156" s="28"/>
      <c r="R156" s="28"/>
      <c r="S156" s="28"/>
      <c r="T156" s="2"/>
      <c r="U156" s="21"/>
      <c r="V156" s="26"/>
      <c r="W156" s="2"/>
      <c r="X156" s="26"/>
      <c r="Y156" s="26"/>
      <c r="Z156" s="5"/>
    </row>
    <row r="157" spans="1:26" s="8" customFormat="1" x14ac:dyDescent="0.25">
      <c r="A157" s="30"/>
      <c r="C157" s="9"/>
      <c r="D157" s="5"/>
      <c r="E157" s="2"/>
      <c r="F157" s="39"/>
      <c r="G157" s="5"/>
      <c r="H157" s="28"/>
      <c r="I157" s="28"/>
      <c r="J157" s="28"/>
      <c r="K157" s="28"/>
      <c r="L157" s="28"/>
      <c r="M157" s="28"/>
      <c r="N157" s="28"/>
      <c r="O157" s="28"/>
      <c r="P157" s="28"/>
      <c r="Q157" s="28"/>
      <c r="R157" s="28"/>
      <c r="S157" s="28"/>
      <c r="T157" s="2"/>
      <c r="U157" s="21"/>
      <c r="V157" s="26"/>
      <c r="W157" s="2"/>
      <c r="X157" s="26"/>
      <c r="Y157" s="26"/>
      <c r="Z157" s="5"/>
    </row>
    <row r="158" spans="1:26" s="8" customFormat="1" x14ac:dyDescent="0.25">
      <c r="A158" s="30"/>
      <c r="C158" s="9"/>
      <c r="D158" s="5"/>
      <c r="E158" s="2"/>
      <c r="F158" s="39"/>
      <c r="G158" s="5"/>
      <c r="H158" s="28"/>
      <c r="I158" s="28"/>
      <c r="J158" s="28"/>
      <c r="K158" s="28"/>
      <c r="L158" s="28"/>
      <c r="M158" s="28"/>
      <c r="N158" s="28"/>
      <c r="O158" s="28"/>
      <c r="P158" s="28"/>
      <c r="Q158" s="28"/>
      <c r="R158" s="28"/>
      <c r="S158" s="28"/>
      <c r="T158" s="2"/>
      <c r="U158" s="21"/>
      <c r="V158" s="26"/>
      <c r="W158" s="2"/>
      <c r="X158" s="26"/>
      <c r="Y158" s="26"/>
      <c r="Z158" s="5"/>
    </row>
    <row r="159" spans="1:26" s="8" customFormat="1" x14ac:dyDescent="0.25">
      <c r="A159" s="30"/>
      <c r="C159" s="9"/>
      <c r="D159" s="5"/>
      <c r="E159" s="2"/>
      <c r="F159" s="39"/>
      <c r="G159" s="5"/>
      <c r="H159" s="28"/>
      <c r="I159" s="28"/>
      <c r="J159" s="28"/>
      <c r="K159" s="28"/>
      <c r="L159" s="28"/>
      <c r="M159" s="28"/>
      <c r="N159" s="28"/>
      <c r="O159" s="28"/>
      <c r="P159" s="28"/>
      <c r="Q159" s="28"/>
      <c r="R159" s="28"/>
      <c r="S159" s="28"/>
      <c r="T159" s="2"/>
      <c r="U159" s="21"/>
      <c r="V159" s="26"/>
      <c r="W159" s="2"/>
      <c r="X159" s="26"/>
      <c r="Y159" s="26"/>
      <c r="Z159" s="5"/>
    </row>
    <row r="160" spans="1:26" s="8" customFormat="1" x14ac:dyDescent="0.25">
      <c r="A160" s="30"/>
      <c r="C160" s="9"/>
      <c r="D160" s="5"/>
      <c r="E160" s="2"/>
      <c r="F160" s="39"/>
      <c r="G160" s="5"/>
      <c r="H160" s="28"/>
      <c r="I160" s="28"/>
      <c r="J160" s="28"/>
      <c r="K160" s="28"/>
      <c r="L160" s="28"/>
      <c r="M160" s="28"/>
      <c r="N160" s="28"/>
      <c r="O160" s="28"/>
      <c r="P160" s="28"/>
      <c r="Q160" s="28"/>
      <c r="R160" s="28"/>
      <c r="S160" s="28"/>
      <c r="T160" s="2"/>
      <c r="U160" s="21"/>
      <c r="V160" s="26"/>
      <c r="W160" s="2"/>
      <c r="X160" s="26"/>
      <c r="Y160" s="26"/>
      <c r="Z160" s="5"/>
    </row>
    <row r="161" spans="1:26" s="8" customFormat="1" x14ac:dyDescent="0.25">
      <c r="A161" s="30"/>
      <c r="C161" s="9"/>
      <c r="D161" s="5"/>
      <c r="E161" s="2"/>
      <c r="F161" s="39"/>
      <c r="G161" s="5"/>
      <c r="H161" s="28"/>
      <c r="I161" s="28"/>
      <c r="J161" s="28"/>
      <c r="K161" s="28"/>
      <c r="L161" s="28"/>
      <c r="M161" s="28"/>
      <c r="N161" s="28"/>
      <c r="O161" s="28"/>
      <c r="P161" s="28"/>
      <c r="Q161" s="28"/>
      <c r="R161" s="28"/>
      <c r="S161" s="28"/>
      <c r="T161" s="2"/>
      <c r="U161" s="21"/>
      <c r="V161" s="26"/>
      <c r="W161" s="2"/>
      <c r="X161" s="26"/>
      <c r="Y161" s="26"/>
      <c r="Z161" s="5"/>
    </row>
    <row r="162" spans="1:26" s="8" customFormat="1" x14ac:dyDescent="0.25">
      <c r="A162" s="30"/>
      <c r="C162" s="9"/>
      <c r="D162" s="5"/>
      <c r="E162" s="2"/>
      <c r="F162" s="39"/>
      <c r="G162" s="5"/>
      <c r="H162" s="28"/>
      <c r="I162" s="28"/>
      <c r="J162" s="28"/>
      <c r="K162" s="28"/>
      <c r="L162" s="28"/>
      <c r="M162" s="28"/>
      <c r="N162" s="28"/>
      <c r="O162" s="28"/>
      <c r="P162" s="28"/>
      <c r="Q162" s="28"/>
      <c r="R162" s="28"/>
      <c r="S162" s="28"/>
      <c r="T162" s="2"/>
      <c r="U162" s="21"/>
      <c r="V162" s="26"/>
      <c r="W162" s="2"/>
      <c r="X162" s="26"/>
      <c r="Y162" s="26"/>
      <c r="Z162" s="5"/>
    </row>
    <row r="163" spans="1:26" s="8" customFormat="1" x14ac:dyDescent="0.25">
      <c r="A163" s="30"/>
      <c r="C163" s="9"/>
      <c r="D163" s="5"/>
      <c r="E163" s="2"/>
      <c r="F163" s="39"/>
      <c r="G163" s="5"/>
      <c r="H163" s="28"/>
      <c r="I163" s="28"/>
      <c r="J163" s="28"/>
      <c r="K163" s="28"/>
      <c r="L163" s="28"/>
      <c r="M163" s="28"/>
      <c r="N163" s="28"/>
      <c r="O163" s="28"/>
      <c r="P163" s="28"/>
      <c r="Q163" s="28"/>
      <c r="R163" s="28"/>
      <c r="S163" s="28"/>
      <c r="T163" s="2"/>
      <c r="U163" s="21"/>
      <c r="V163" s="26"/>
      <c r="W163" s="2"/>
      <c r="X163" s="26"/>
      <c r="Y163" s="26"/>
      <c r="Z163" s="5"/>
    </row>
    <row r="164" spans="1:26" s="8" customFormat="1" x14ac:dyDescent="0.25">
      <c r="A164" s="30"/>
      <c r="C164" s="9"/>
      <c r="D164" s="5"/>
      <c r="E164" s="2"/>
      <c r="F164" s="39"/>
      <c r="G164" s="5"/>
      <c r="H164" s="28"/>
      <c r="I164" s="28"/>
      <c r="J164" s="28"/>
      <c r="K164" s="28"/>
      <c r="L164" s="28"/>
      <c r="M164" s="28"/>
      <c r="N164" s="28"/>
      <c r="O164" s="28"/>
      <c r="P164" s="28"/>
      <c r="Q164" s="28"/>
      <c r="R164" s="28"/>
      <c r="S164" s="28"/>
      <c r="T164" s="2"/>
      <c r="U164" s="21"/>
      <c r="V164" s="26"/>
      <c r="W164" s="2"/>
      <c r="X164" s="26"/>
      <c r="Y164" s="26"/>
      <c r="Z164" s="5"/>
    </row>
    <row r="165" spans="1:26" s="8" customFormat="1" x14ac:dyDescent="0.25">
      <c r="A165" s="30"/>
      <c r="C165" s="9"/>
      <c r="D165" s="5"/>
      <c r="E165" s="2"/>
      <c r="F165" s="39"/>
      <c r="G165" s="5"/>
      <c r="H165" s="28"/>
      <c r="I165" s="28"/>
      <c r="J165" s="28"/>
      <c r="K165" s="28"/>
      <c r="L165" s="28"/>
      <c r="M165" s="28"/>
      <c r="N165" s="28"/>
      <c r="O165" s="28"/>
      <c r="P165" s="28"/>
      <c r="Q165" s="28"/>
      <c r="R165" s="28"/>
      <c r="S165" s="28"/>
      <c r="T165" s="2"/>
      <c r="U165" s="21"/>
      <c r="V165" s="26"/>
      <c r="W165" s="2"/>
      <c r="X165" s="26"/>
      <c r="Y165" s="26"/>
      <c r="Z165" s="5"/>
    </row>
    <row r="166" spans="1:26" s="8" customFormat="1" x14ac:dyDescent="0.25">
      <c r="A166" s="30"/>
      <c r="C166" s="9"/>
      <c r="D166" s="5"/>
      <c r="E166" s="2"/>
      <c r="F166" s="39"/>
      <c r="G166" s="5"/>
      <c r="H166" s="28"/>
      <c r="I166" s="28"/>
      <c r="J166" s="28"/>
      <c r="K166" s="28"/>
      <c r="L166" s="28"/>
      <c r="M166" s="28"/>
      <c r="N166" s="28"/>
      <c r="O166" s="28"/>
      <c r="P166" s="28"/>
      <c r="Q166" s="28"/>
      <c r="R166" s="28"/>
      <c r="S166" s="28"/>
      <c r="T166" s="2"/>
      <c r="U166" s="21"/>
      <c r="V166" s="26"/>
      <c r="W166" s="2"/>
      <c r="X166" s="26"/>
      <c r="Y166" s="26"/>
      <c r="Z166" s="5"/>
    </row>
    <row r="167" spans="1:26" s="8" customFormat="1" x14ac:dyDescent="0.25">
      <c r="A167" s="30"/>
      <c r="C167" s="9"/>
      <c r="D167" s="5"/>
      <c r="E167" s="2"/>
      <c r="F167" s="39"/>
      <c r="G167" s="5"/>
      <c r="H167" s="28"/>
      <c r="I167" s="28"/>
      <c r="J167" s="28"/>
      <c r="K167" s="28"/>
      <c r="L167" s="28"/>
      <c r="M167" s="28"/>
      <c r="N167" s="28"/>
      <c r="O167" s="28"/>
      <c r="P167" s="28"/>
      <c r="Q167" s="28"/>
      <c r="R167" s="28"/>
      <c r="S167" s="28"/>
      <c r="T167" s="2"/>
      <c r="U167" s="21"/>
      <c r="V167" s="26"/>
      <c r="W167" s="2"/>
      <c r="X167" s="26"/>
      <c r="Y167" s="26"/>
      <c r="Z167" s="5"/>
    </row>
    <row r="168" spans="1:26" s="8" customFormat="1" x14ac:dyDescent="0.25">
      <c r="A168" s="30"/>
      <c r="C168" s="9"/>
      <c r="D168" s="5"/>
      <c r="E168" s="2"/>
      <c r="F168" s="39"/>
      <c r="G168" s="5"/>
      <c r="H168" s="28"/>
      <c r="I168" s="28"/>
      <c r="J168" s="28"/>
      <c r="K168" s="28"/>
      <c r="L168" s="28"/>
      <c r="M168" s="28"/>
      <c r="N168" s="28"/>
      <c r="O168" s="28"/>
      <c r="P168" s="28"/>
      <c r="Q168" s="28"/>
      <c r="R168" s="28"/>
      <c r="S168" s="28"/>
      <c r="T168" s="2"/>
      <c r="U168" s="21"/>
      <c r="V168" s="26"/>
      <c r="W168" s="2"/>
      <c r="X168" s="26"/>
      <c r="Y168" s="26"/>
      <c r="Z168" s="5"/>
    </row>
    <row r="169" spans="1:26" s="8" customFormat="1" x14ac:dyDescent="0.25">
      <c r="A169" s="30"/>
      <c r="C169" s="9"/>
      <c r="D169" s="5"/>
      <c r="E169" s="2"/>
      <c r="F169" s="39"/>
      <c r="G169" s="5"/>
      <c r="H169" s="28"/>
      <c r="I169" s="28"/>
      <c r="J169" s="28"/>
      <c r="K169" s="28"/>
      <c r="L169" s="28"/>
      <c r="M169" s="28"/>
      <c r="N169" s="28"/>
      <c r="O169" s="28"/>
      <c r="P169" s="28"/>
      <c r="Q169" s="28"/>
      <c r="R169" s="28"/>
      <c r="S169" s="28"/>
      <c r="T169" s="2"/>
      <c r="U169" s="21"/>
      <c r="V169" s="26"/>
      <c r="W169" s="2"/>
      <c r="X169" s="26"/>
      <c r="Y169" s="26"/>
      <c r="Z169" s="5"/>
    </row>
    <row r="170" spans="1:26" s="8" customFormat="1" x14ac:dyDescent="0.25">
      <c r="A170" s="30"/>
      <c r="C170" s="9"/>
      <c r="D170" s="5"/>
      <c r="E170" s="2"/>
      <c r="F170" s="39"/>
      <c r="G170" s="5"/>
      <c r="H170" s="28"/>
      <c r="I170" s="28"/>
      <c r="J170" s="28"/>
      <c r="K170" s="28"/>
      <c r="L170" s="28"/>
      <c r="M170" s="28"/>
      <c r="N170" s="28"/>
      <c r="O170" s="28"/>
      <c r="P170" s="28"/>
      <c r="Q170" s="28"/>
      <c r="R170" s="28"/>
      <c r="S170" s="28"/>
      <c r="T170" s="2"/>
      <c r="U170" s="21"/>
      <c r="V170" s="26"/>
      <c r="W170" s="2"/>
      <c r="X170" s="26"/>
      <c r="Y170" s="26"/>
      <c r="Z170" s="5"/>
    </row>
    <row r="171" spans="1:26" s="8" customFormat="1" x14ac:dyDescent="0.25">
      <c r="A171" s="30"/>
      <c r="C171" s="9"/>
      <c r="D171" s="5"/>
      <c r="E171" s="2"/>
      <c r="F171" s="39"/>
      <c r="G171" s="5"/>
      <c r="H171" s="28"/>
      <c r="I171" s="28"/>
      <c r="J171" s="28"/>
      <c r="K171" s="28"/>
      <c r="L171" s="28"/>
      <c r="M171" s="28"/>
      <c r="N171" s="28"/>
      <c r="O171" s="28"/>
      <c r="P171" s="28"/>
      <c r="Q171" s="28"/>
      <c r="R171" s="28"/>
      <c r="S171" s="28"/>
      <c r="T171" s="2"/>
      <c r="U171" s="21"/>
      <c r="V171" s="26"/>
      <c r="W171" s="2"/>
      <c r="X171" s="26"/>
      <c r="Y171" s="26"/>
      <c r="Z171" s="5"/>
    </row>
    <row r="172" spans="1:26" s="8" customFormat="1" x14ac:dyDescent="0.25">
      <c r="A172" s="30"/>
      <c r="C172" s="9"/>
      <c r="D172" s="5"/>
      <c r="E172" s="2"/>
      <c r="F172" s="39"/>
      <c r="G172" s="5"/>
      <c r="H172" s="28"/>
      <c r="I172" s="28"/>
      <c r="J172" s="28"/>
      <c r="K172" s="28"/>
      <c r="L172" s="28"/>
      <c r="M172" s="28"/>
      <c r="N172" s="28"/>
      <c r="O172" s="28"/>
      <c r="P172" s="28"/>
      <c r="Q172" s="28"/>
      <c r="R172" s="28"/>
      <c r="S172" s="28"/>
      <c r="T172" s="2"/>
      <c r="U172" s="21"/>
      <c r="V172" s="26"/>
      <c r="W172" s="2"/>
      <c r="X172" s="26"/>
      <c r="Y172" s="26"/>
      <c r="Z172" s="5"/>
    </row>
    <row r="173" spans="1:26" s="8" customFormat="1" x14ac:dyDescent="0.25">
      <c r="A173" s="30"/>
      <c r="C173" s="9"/>
      <c r="D173" s="5"/>
      <c r="E173" s="2"/>
      <c r="F173" s="39"/>
      <c r="G173" s="5"/>
      <c r="H173" s="28"/>
      <c r="I173" s="28"/>
      <c r="J173" s="28"/>
      <c r="K173" s="28"/>
      <c r="L173" s="28"/>
      <c r="M173" s="28"/>
      <c r="N173" s="28"/>
      <c r="O173" s="28"/>
      <c r="P173" s="28"/>
      <c r="Q173" s="28"/>
      <c r="R173" s="28"/>
      <c r="S173" s="28"/>
      <c r="T173" s="2"/>
      <c r="U173" s="21"/>
      <c r="V173" s="26"/>
      <c r="W173" s="2"/>
      <c r="X173" s="26"/>
      <c r="Y173" s="26"/>
      <c r="Z173" s="5"/>
    </row>
    <row r="174" spans="1:26" s="8" customFormat="1" x14ac:dyDescent="0.25">
      <c r="A174" s="30"/>
      <c r="C174" s="9"/>
      <c r="D174" s="5"/>
      <c r="E174" s="2"/>
      <c r="F174" s="39"/>
      <c r="G174" s="5"/>
      <c r="H174" s="28"/>
      <c r="I174" s="28"/>
      <c r="J174" s="28"/>
      <c r="K174" s="28"/>
      <c r="L174" s="28"/>
      <c r="M174" s="28"/>
      <c r="N174" s="28"/>
      <c r="O174" s="28"/>
      <c r="P174" s="28"/>
      <c r="Q174" s="28"/>
      <c r="R174" s="28"/>
      <c r="S174" s="28"/>
      <c r="T174" s="2"/>
      <c r="U174" s="21"/>
      <c r="V174" s="26"/>
      <c r="W174" s="2"/>
      <c r="X174" s="26"/>
      <c r="Y174" s="26"/>
      <c r="Z174" s="5"/>
    </row>
    <row r="175" spans="1:26" s="8" customFormat="1" x14ac:dyDescent="0.25">
      <c r="A175" s="30"/>
      <c r="C175" s="9"/>
      <c r="D175" s="5"/>
      <c r="E175" s="2"/>
      <c r="F175" s="39"/>
      <c r="G175" s="5"/>
      <c r="H175" s="28"/>
      <c r="I175" s="28"/>
      <c r="J175" s="28"/>
      <c r="K175" s="28"/>
      <c r="L175" s="28"/>
      <c r="M175" s="28"/>
      <c r="N175" s="28"/>
      <c r="O175" s="28"/>
      <c r="P175" s="28"/>
      <c r="Q175" s="28"/>
      <c r="R175" s="28"/>
      <c r="S175" s="28"/>
      <c r="T175" s="2"/>
      <c r="U175" s="21"/>
      <c r="V175" s="26"/>
      <c r="W175" s="2"/>
      <c r="X175" s="26"/>
      <c r="Y175" s="26"/>
      <c r="Z175" s="5"/>
    </row>
    <row r="176" spans="1:26" s="8" customFormat="1" x14ac:dyDescent="0.25">
      <c r="A176" s="30"/>
      <c r="C176" s="9"/>
      <c r="D176" s="5"/>
      <c r="E176" s="2"/>
      <c r="F176" s="39"/>
      <c r="G176" s="5"/>
      <c r="H176" s="28"/>
      <c r="I176" s="28"/>
      <c r="J176" s="28"/>
      <c r="K176" s="28"/>
      <c r="L176" s="28"/>
      <c r="M176" s="28"/>
      <c r="N176" s="28"/>
      <c r="O176" s="28"/>
      <c r="P176" s="28"/>
      <c r="Q176" s="28"/>
      <c r="R176" s="28"/>
      <c r="S176" s="28"/>
      <c r="T176" s="2"/>
      <c r="U176" s="21"/>
      <c r="V176" s="26"/>
      <c r="W176" s="2"/>
      <c r="X176" s="26"/>
      <c r="Y176" s="26"/>
      <c r="Z176" s="5"/>
    </row>
    <row r="177" spans="1:26" s="8" customFormat="1" x14ac:dyDescent="0.25">
      <c r="A177" s="30"/>
      <c r="C177" s="9"/>
      <c r="D177" s="5"/>
      <c r="E177" s="2"/>
      <c r="F177" s="39"/>
      <c r="G177" s="5"/>
      <c r="H177" s="28"/>
      <c r="I177" s="28"/>
      <c r="J177" s="28"/>
      <c r="K177" s="28"/>
      <c r="L177" s="28"/>
      <c r="M177" s="28"/>
      <c r="N177" s="28"/>
      <c r="O177" s="28"/>
      <c r="P177" s="28"/>
      <c r="Q177" s="28"/>
      <c r="R177" s="28"/>
      <c r="S177" s="28"/>
      <c r="T177" s="2"/>
      <c r="U177" s="21"/>
      <c r="V177" s="26"/>
      <c r="W177" s="2"/>
      <c r="X177" s="26"/>
      <c r="Y177" s="26"/>
      <c r="Z177" s="5"/>
    </row>
    <row r="178" spans="1:26" s="8" customFormat="1" x14ac:dyDescent="0.25">
      <c r="A178" s="30"/>
      <c r="C178" s="9"/>
      <c r="D178" s="5"/>
      <c r="E178" s="2"/>
      <c r="F178" s="5"/>
      <c r="G178" s="5"/>
      <c r="H178" s="28"/>
      <c r="I178" s="28"/>
      <c r="J178" s="28"/>
      <c r="K178" s="28"/>
      <c r="L178" s="28"/>
      <c r="M178" s="28"/>
      <c r="N178" s="28"/>
      <c r="O178" s="28"/>
      <c r="P178" s="28"/>
      <c r="Q178" s="28"/>
      <c r="R178" s="28"/>
      <c r="S178" s="28"/>
      <c r="T178" s="2"/>
      <c r="U178" s="21"/>
      <c r="V178" s="26"/>
      <c r="W178" s="2"/>
      <c r="X178" s="26"/>
      <c r="Y178" s="26"/>
      <c r="Z178" s="5"/>
    </row>
    <row r="179" spans="1:26" s="8" customFormat="1" x14ac:dyDescent="0.25">
      <c r="A179" s="30"/>
      <c r="C179" s="9"/>
      <c r="D179" s="5"/>
      <c r="E179" s="2"/>
      <c r="F179" s="5"/>
      <c r="G179" s="5"/>
      <c r="H179" s="28"/>
      <c r="I179" s="28"/>
      <c r="J179" s="28"/>
      <c r="K179" s="28"/>
      <c r="L179" s="28"/>
      <c r="M179" s="28"/>
      <c r="N179" s="28"/>
      <c r="O179" s="28"/>
      <c r="P179" s="28"/>
      <c r="Q179" s="28"/>
      <c r="R179" s="28"/>
      <c r="S179" s="28"/>
      <c r="T179" s="2"/>
      <c r="U179" s="21"/>
      <c r="V179" s="26"/>
      <c r="W179" s="2"/>
      <c r="X179" s="26"/>
      <c r="Y179" s="26"/>
      <c r="Z179" s="5"/>
    </row>
    <row r="180" spans="1:26" s="8" customFormat="1" x14ac:dyDescent="0.25">
      <c r="A180" s="30"/>
      <c r="C180" s="9"/>
      <c r="D180" s="5"/>
      <c r="E180" s="2"/>
      <c r="F180" s="5"/>
      <c r="G180" s="5"/>
      <c r="H180" s="28"/>
      <c r="I180" s="28"/>
      <c r="J180" s="28"/>
      <c r="K180" s="28"/>
      <c r="L180" s="28"/>
      <c r="M180" s="28"/>
      <c r="N180" s="28"/>
      <c r="O180" s="28"/>
      <c r="P180" s="28"/>
      <c r="Q180" s="28"/>
      <c r="R180" s="28"/>
      <c r="S180" s="28"/>
      <c r="T180" s="2"/>
      <c r="U180" s="21"/>
      <c r="V180" s="26"/>
      <c r="W180" s="2"/>
      <c r="X180" s="26"/>
      <c r="Y180" s="26"/>
      <c r="Z180" s="5"/>
    </row>
    <row r="181" spans="1:26" s="8" customFormat="1" x14ac:dyDescent="0.25">
      <c r="A181" s="30"/>
      <c r="C181" s="9"/>
      <c r="D181" s="5"/>
      <c r="E181" s="2"/>
      <c r="F181" s="5"/>
      <c r="G181" s="5"/>
      <c r="H181" s="28"/>
      <c r="I181" s="28"/>
      <c r="J181" s="28"/>
      <c r="K181" s="28"/>
      <c r="L181" s="28"/>
      <c r="M181" s="28"/>
      <c r="N181" s="28"/>
      <c r="O181" s="28"/>
      <c r="P181" s="28"/>
      <c r="Q181" s="28"/>
      <c r="R181" s="28"/>
      <c r="S181" s="28"/>
      <c r="T181" s="2"/>
      <c r="U181" s="21"/>
      <c r="V181" s="26"/>
      <c r="W181" s="2"/>
      <c r="X181" s="26"/>
      <c r="Y181" s="26"/>
      <c r="Z181" s="5"/>
    </row>
    <row r="182" spans="1:26" s="8" customFormat="1" x14ac:dyDescent="0.25">
      <c r="A182" s="30"/>
      <c r="C182" s="9"/>
      <c r="D182" s="5"/>
      <c r="E182" s="2"/>
      <c r="F182" s="5"/>
      <c r="G182" s="5"/>
      <c r="H182" s="28"/>
      <c r="I182" s="28"/>
      <c r="J182" s="28"/>
      <c r="K182" s="28"/>
      <c r="L182" s="28"/>
      <c r="M182" s="28"/>
      <c r="N182" s="28"/>
      <c r="O182" s="28"/>
      <c r="P182" s="28"/>
      <c r="Q182" s="28"/>
      <c r="R182" s="28"/>
      <c r="S182" s="28"/>
      <c r="T182" s="2"/>
      <c r="U182" s="21"/>
      <c r="V182" s="26"/>
      <c r="W182" s="2"/>
      <c r="X182" s="26"/>
      <c r="Y182" s="26"/>
      <c r="Z182" s="5"/>
    </row>
    <row r="183" spans="1:26" s="8" customFormat="1" x14ac:dyDescent="0.25">
      <c r="A183" s="30"/>
      <c r="C183" s="9"/>
      <c r="D183" s="5"/>
      <c r="E183" s="2"/>
      <c r="F183" s="5"/>
      <c r="G183" s="5"/>
      <c r="H183" s="28"/>
      <c r="I183" s="28"/>
      <c r="J183" s="28"/>
      <c r="K183" s="28"/>
      <c r="L183" s="28"/>
      <c r="M183" s="28"/>
      <c r="N183" s="28"/>
      <c r="O183" s="28"/>
      <c r="P183" s="28"/>
      <c r="Q183" s="28"/>
      <c r="R183" s="28"/>
      <c r="S183" s="28"/>
      <c r="T183" s="2"/>
      <c r="U183" s="21"/>
      <c r="V183" s="26"/>
      <c r="W183" s="2"/>
      <c r="X183" s="26"/>
      <c r="Y183" s="26"/>
      <c r="Z183" s="5"/>
    </row>
    <row r="184" spans="1:26" s="8" customFormat="1" x14ac:dyDescent="0.25">
      <c r="A184" s="30"/>
      <c r="C184" s="9"/>
      <c r="D184" s="5"/>
      <c r="E184" s="2"/>
      <c r="F184" s="5"/>
      <c r="G184" s="5"/>
      <c r="H184" s="28"/>
      <c r="I184" s="28"/>
      <c r="J184" s="28"/>
      <c r="K184" s="28"/>
      <c r="L184" s="28"/>
      <c r="M184" s="28"/>
      <c r="N184" s="28"/>
      <c r="O184" s="28"/>
      <c r="P184" s="28"/>
      <c r="Q184" s="28"/>
      <c r="R184" s="28"/>
      <c r="S184" s="28"/>
      <c r="T184" s="2"/>
      <c r="U184" s="21"/>
      <c r="V184" s="26"/>
      <c r="W184" s="2"/>
      <c r="X184" s="26"/>
      <c r="Y184" s="26"/>
      <c r="Z184" s="5"/>
    </row>
    <row r="185" spans="1:26" s="8" customFormat="1" x14ac:dyDescent="0.25">
      <c r="A185" s="30"/>
      <c r="C185" s="9"/>
      <c r="D185" s="5"/>
      <c r="E185" s="2"/>
      <c r="F185" s="5"/>
      <c r="G185" s="5"/>
      <c r="H185" s="28"/>
      <c r="I185" s="28"/>
      <c r="J185" s="28"/>
      <c r="K185" s="28"/>
      <c r="L185" s="28"/>
      <c r="M185" s="28"/>
      <c r="N185" s="28"/>
      <c r="O185" s="28"/>
      <c r="P185" s="28"/>
      <c r="Q185" s="28"/>
      <c r="R185" s="28"/>
      <c r="S185" s="28"/>
      <c r="T185" s="2"/>
      <c r="U185" s="21"/>
      <c r="V185" s="26"/>
      <c r="W185" s="2"/>
      <c r="X185" s="26"/>
      <c r="Y185" s="26"/>
      <c r="Z185" s="5"/>
    </row>
    <row r="186" spans="1:26" s="8" customFormat="1" x14ac:dyDescent="0.25">
      <c r="A186" s="30"/>
      <c r="C186" s="9"/>
      <c r="D186" s="5"/>
      <c r="E186" s="2"/>
      <c r="F186" s="5"/>
      <c r="G186" s="5"/>
      <c r="H186" s="28"/>
      <c r="I186" s="28"/>
      <c r="J186" s="28"/>
      <c r="K186" s="28"/>
      <c r="L186" s="28"/>
      <c r="M186" s="28"/>
      <c r="N186" s="28"/>
      <c r="O186" s="28"/>
      <c r="P186" s="28"/>
      <c r="Q186" s="28"/>
      <c r="R186" s="28"/>
      <c r="S186" s="28"/>
      <c r="T186" s="2"/>
      <c r="U186" s="21"/>
      <c r="V186" s="26"/>
      <c r="W186" s="2"/>
      <c r="X186" s="26"/>
      <c r="Y186" s="26"/>
      <c r="Z186" s="5"/>
    </row>
    <row r="187" spans="1:26" s="8" customFormat="1" x14ac:dyDescent="0.25">
      <c r="A187" s="30"/>
      <c r="C187" s="9"/>
      <c r="D187" s="5"/>
      <c r="E187" s="2"/>
      <c r="F187" s="5"/>
      <c r="G187" s="5"/>
      <c r="H187" s="28"/>
      <c r="I187" s="28"/>
      <c r="J187" s="28"/>
      <c r="K187" s="28"/>
      <c r="L187" s="28"/>
      <c r="M187" s="28"/>
      <c r="N187" s="28"/>
      <c r="O187" s="28"/>
      <c r="P187" s="28"/>
      <c r="Q187" s="28"/>
      <c r="R187" s="28"/>
      <c r="S187" s="28"/>
      <c r="T187" s="2"/>
      <c r="U187" s="21"/>
      <c r="V187" s="26"/>
      <c r="W187" s="2"/>
      <c r="X187" s="26"/>
      <c r="Y187" s="26"/>
      <c r="Z187" s="5"/>
    </row>
    <row r="188" spans="1:26" s="8" customFormat="1" x14ac:dyDescent="0.25">
      <c r="A188" s="30"/>
      <c r="C188" s="9"/>
      <c r="D188" s="5"/>
      <c r="E188" s="2"/>
      <c r="F188" s="5"/>
      <c r="G188" s="5"/>
      <c r="H188" s="28"/>
      <c r="I188" s="28"/>
      <c r="J188" s="28"/>
      <c r="K188" s="28"/>
      <c r="L188" s="28"/>
      <c r="M188" s="28"/>
      <c r="N188" s="28"/>
      <c r="O188" s="28"/>
      <c r="P188" s="28"/>
      <c r="Q188" s="28"/>
      <c r="R188" s="28"/>
      <c r="S188" s="28"/>
      <c r="T188" s="2"/>
      <c r="U188" s="21"/>
      <c r="V188" s="26"/>
      <c r="W188" s="2"/>
      <c r="X188" s="26"/>
      <c r="Y188" s="26"/>
      <c r="Z188" s="5"/>
    </row>
    <row r="189" spans="1:26" s="8" customFormat="1" x14ac:dyDescent="0.25">
      <c r="A189" s="30"/>
      <c r="C189" s="9"/>
      <c r="D189" s="5"/>
      <c r="E189" s="2"/>
      <c r="F189" s="5"/>
      <c r="G189" s="5"/>
      <c r="H189" s="28"/>
      <c r="I189" s="28"/>
      <c r="J189" s="28"/>
      <c r="K189" s="28"/>
      <c r="L189" s="28"/>
      <c r="M189" s="28"/>
      <c r="N189" s="28"/>
      <c r="O189" s="28"/>
      <c r="P189" s="28"/>
      <c r="Q189" s="28"/>
      <c r="R189" s="28"/>
      <c r="S189" s="28"/>
      <c r="T189" s="2"/>
      <c r="U189" s="21"/>
      <c r="V189" s="26"/>
      <c r="W189" s="2"/>
      <c r="X189" s="26"/>
      <c r="Y189" s="26"/>
      <c r="Z189" s="5"/>
    </row>
    <row r="190" spans="1:26" s="8" customFormat="1" x14ac:dyDescent="0.25">
      <c r="A190" s="30"/>
      <c r="C190" s="9"/>
      <c r="D190" s="5"/>
      <c r="E190" s="2"/>
      <c r="F190" s="5"/>
      <c r="G190" s="5"/>
      <c r="H190" s="28"/>
      <c r="I190" s="28"/>
      <c r="J190" s="28"/>
      <c r="K190" s="28"/>
      <c r="L190" s="28"/>
      <c r="M190" s="28"/>
      <c r="N190" s="28"/>
      <c r="O190" s="28"/>
      <c r="P190" s="28"/>
      <c r="Q190" s="28"/>
      <c r="R190" s="28"/>
      <c r="S190" s="28"/>
      <c r="T190" s="2"/>
      <c r="U190" s="21"/>
      <c r="V190" s="26"/>
      <c r="W190" s="2"/>
      <c r="X190" s="26"/>
      <c r="Y190" s="26"/>
      <c r="Z190" s="5"/>
    </row>
    <row r="191" spans="1:26" s="8" customFormat="1" x14ac:dyDescent="0.25">
      <c r="A191" s="30"/>
      <c r="C191" s="9"/>
      <c r="D191" s="5"/>
      <c r="E191" s="2"/>
      <c r="F191" s="5"/>
      <c r="G191" s="5"/>
      <c r="H191" s="28"/>
      <c r="I191" s="28"/>
      <c r="J191" s="28"/>
      <c r="K191" s="28"/>
      <c r="L191" s="28"/>
      <c r="M191" s="28"/>
      <c r="N191" s="28"/>
      <c r="O191" s="28"/>
      <c r="P191" s="28"/>
      <c r="Q191" s="28"/>
      <c r="R191" s="28"/>
      <c r="S191" s="28"/>
      <c r="T191" s="2"/>
      <c r="U191" s="21"/>
      <c r="V191" s="26"/>
      <c r="W191" s="2"/>
      <c r="X191" s="26"/>
      <c r="Y191" s="26"/>
      <c r="Z191" s="5"/>
    </row>
    <row r="192" spans="1:26" s="8" customFormat="1" x14ac:dyDescent="0.25">
      <c r="A192" s="30"/>
      <c r="C192" s="9"/>
      <c r="D192" s="5"/>
      <c r="E192" s="2"/>
      <c r="F192" s="5"/>
      <c r="G192" s="5"/>
      <c r="H192" s="28"/>
      <c r="I192" s="28"/>
      <c r="J192" s="28"/>
      <c r="K192" s="28"/>
      <c r="L192" s="28"/>
      <c r="M192" s="28"/>
      <c r="N192" s="28"/>
      <c r="O192" s="28"/>
      <c r="P192" s="28"/>
      <c r="Q192" s="28"/>
      <c r="R192" s="28"/>
      <c r="S192" s="28"/>
      <c r="T192" s="2"/>
      <c r="U192" s="21"/>
      <c r="V192" s="26"/>
      <c r="W192" s="2"/>
      <c r="X192" s="26"/>
      <c r="Y192" s="26"/>
      <c r="Z192" s="5"/>
    </row>
    <row r="193" spans="1:26" s="8" customFormat="1" x14ac:dyDescent="0.25">
      <c r="A193" s="30"/>
      <c r="C193" s="9"/>
      <c r="D193" s="5"/>
      <c r="E193" s="2"/>
      <c r="F193" s="5"/>
      <c r="G193" s="5"/>
      <c r="H193" s="28"/>
      <c r="I193" s="28"/>
      <c r="J193" s="28"/>
      <c r="K193" s="28"/>
      <c r="L193" s="28"/>
      <c r="M193" s="28"/>
      <c r="N193" s="28"/>
      <c r="O193" s="28"/>
      <c r="P193" s="28"/>
      <c r="Q193" s="28"/>
      <c r="R193" s="28"/>
      <c r="S193" s="28"/>
      <c r="T193" s="2"/>
      <c r="U193" s="21"/>
      <c r="V193" s="26"/>
      <c r="W193" s="2"/>
      <c r="X193" s="26"/>
      <c r="Y193" s="26"/>
      <c r="Z193" s="5"/>
    </row>
    <row r="194" spans="1:26" s="8" customFormat="1" x14ac:dyDescent="0.25">
      <c r="A194" s="30"/>
      <c r="C194" s="9"/>
      <c r="D194" s="5"/>
      <c r="E194" s="2"/>
      <c r="F194" s="5"/>
      <c r="G194" s="5"/>
      <c r="H194" s="28"/>
      <c r="I194" s="28"/>
      <c r="J194" s="28"/>
      <c r="K194" s="28"/>
      <c r="L194" s="28"/>
      <c r="M194" s="28"/>
      <c r="N194" s="28"/>
      <c r="O194" s="28"/>
      <c r="P194" s="28"/>
      <c r="Q194" s="28"/>
      <c r="R194" s="28"/>
      <c r="S194" s="28"/>
      <c r="T194" s="2"/>
      <c r="U194" s="21"/>
      <c r="V194" s="26"/>
      <c r="W194" s="2"/>
      <c r="X194" s="26"/>
      <c r="Y194" s="26"/>
      <c r="Z194" s="5"/>
    </row>
    <row r="195" spans="1:26" s="8" customFormat="1" x14ac:dyDescent="0.25">
      <c r="A195" s="30"/>
      <c r="C195" s="9"/>
      <c r="D195" s="5"/>
      <c r="E195" s="2"/>
      <c r="F195" s="5"/>
      <c r="G195" s="5"/>
      <c r="H195" s="28"/>
      <c r="I195" s="28"/>
      <c r="J195" s="28"/>
      <c r="K195" s="28"/>
      <c r="L195" s="28"/>
      <c r="M195" s="28"/>
      <c r="N195" s="28"/>
      <c r="O195" s="28"/>
      <c r="P195" s="28"/>
      <c r="Q195" s="28"/>
      <c r="R195" s="28"/>
      <c r="S195" s="28"/>
      <c r="T195" s="2"/>
      <c r="U195" s="21"/>
      <c r="V195" s="26"/>
      <c r="W195" s="2"/>
      <c r="X195" s="26"/>
      <c r="Y195" s="26"/>
      <c r="Z195" s="5"/>
    </row>
    <row r="196" spans="1:26" s="8" customFormat="1" x14ac:dyDescent="0.25">
      <c r="A196" s="30"/>
      <c r="C196" s="9"/>
      <c r="D196" s="5"/>
      <c r="E196" s="2"/>
      <c r="F196" s="5"/>
      <c r="G196" s="5"/>
      <c r="H196" s="28"/>
      <c r="I196" s="28"/>
      <c r="J196" s="28"/>
      <c r="K196" s="28"/>
      <c r="L196" s="28"/>
      <c r="M196" s="28"/>
      <c r="N196" s="28"/>
      <c r="O196" s="28"/>
      <c r="P196" s="28"/>
      <c r="Q196" s="28"/>
      <c r="R196" s="28"/>
      <c r="S196" s="28"/>
      <c r="T196" s="2"/>
      <c r="U196" s="21"/>
      <c r="V196" s="26"/>
      <c r="W196" s="2"/>
      <c r="X196" s="26"/>
      <c r="Y196" s="26"/>
      <c r="Z196" s="5"/>
    </row>
    <row r="197" spans="1:26" s="8" customFormat="1" x14ac:dyDescent="0.25">
      <c r="A197" s="30"/>
      <c r="C197" s="9"/>
      <c r="D197" s="5"/>
      <c r="E197" s="2"/>
      <c r="F197" s="5"/>
      <c r="G197" s="5"/>
      <c r="H197" s="28"/>
      <c r="I197" s="28"/>
      <c r="J197" s="28"/>
      <c r="K197" s="28"/>
      <c r="L197" s="28"/>
      <c r="M197" s="28"/>
      <c r="N197" s="28"/>
      <c r="O197" s="28"/>
      <c r="P197" s="28"/>
      <c r="Q197" s="28"/>
      <c r="R197" s="28"/>
      <c r="S197" s="28"/>
      <c r="T197" s="2"/>
      <c r="U197" s="21"/>
      <c r="V197" s="26"/>
      <c r="W197" s="2"/>
      <c r="X197" s="26"/>
      <c r="Y197" s="26"/>
      <c r="Z197" s="5"/>
    </row>
    <row r="198" spans="1:26" s="8" customFormat="1" x14ac:dyDescent="0.25">
      <c r="A198" s="30"/>
      <c r="C198" s="9"/>
      <c r="D198" s="5"/>
      <c r="E198" s="2"/>
      <c r="F198" s="5"/>
      <c r="G198" s="5"/>
      <c r="H198" s="28"/>
      <c r="I198" s="28"/>
      <c r="J198" s="28"/>
      <c r="K198" s="28"/>
      <c r="L198" s="28"/>
      <c r="M198" s="28"/>
      <c r="N198" s="28"/>
      <c r="O198" s="28"/>
      <c r="P198" s="28"/>
      <c r="Q198" s="28"/>
      <c r="R198" s="28"/>
      <c r="S198" s="28"/>
      <c r="T198" s="2"/>
      <c r="U198" s="21"/>
      <c r="V198" s="26"/>
      <c r="W198" s="2"/>
      <c r="X198" s="26"/>
      <c r="Y198" s="26"/>
      <c r="Z198" s="5"/>
    </row>
    <row r="199" spans="1:26" s="8" customFormat="1" x14ac:dyDescent="0.25">
      <c r="A199" s="30"/>
      <c r="C199" s="9"/>
      <c r="D199" s="5"/>
      <c r="E199" s="2"/>
      <c r="F199" s="5"/>
      <c r="G199" s="5"/>
      <c r="H199" s="28"/>
      <c r="I199" s="28"/>
      <c r="J199" s="28"/>
      <c r="K199" s="28"/>
      <c r="L199" s="28"/>
      <c r="M199" s="28"/>
      <c r="N199" s="28"/>
      <c r="O199" s="28"/>
      <c r="P199" s="28"/>
      <c r="Q199" s="28"/>
      <c r="R199" s="28"/>
      <c r="S199" s="28"/>
      <c r="T199" s="2"/>
      <c r="U199" s="21"/>
      <c r="V199" s="26"/>
      <c r="W199" s="2"/>
      <c r="X199" s="26"/>
      <c r="Y199" s="26"/>
      <c r="Z199" s="5"/>
    </row>
    <row r="200" spans="1:26" s="8" customFormat="1" x14ac:dyDescent="0.25">
      <c r="A200" s="30"/>
      <c r="C200" s="9"/>
      <c r="D200" s="5"/>
      <c r="E200" s="2"/>
      <c r="F200" s="5"/>
      <c r="G200" s="5"/>
      <c r="H200" s="28"/>
      <c r="I200" s="28"/>
      <c r="J200" s="28"/>
      <c r="K200" s="28"/>
      <c r="L200" s="28"/>
      <c r="M200" s="28"/>
      <c r="N200" s="28"/>
      <c r="O200" s="28"/>
      <c r="P200" s="28"/>
      <c r="Q200" s="28"/>
      <c r="R200" s="28"/>
      <c r="S200" s="28"/>
      <c r="T200" s="2"/>
      <c r="U200" s="21"/>
      <c r="V200" s="26"/>
      <c r="W200" s="2"/>
      <c r="X200" s="26"/>
      <c r="Y200" s="26"/>
      <c r="Z200" s="5"/>
    </row>
    <row r="201" spans="1:26" s="8" customFormat="1" x14ac:dyDescent="0.25">
      <c r="A201" s="30"/>
      <c r="C201" s="9"/>
      <c r="D201" s="5"/>
      <c r="E201" s="2"/>
      <c r="F201" s="5"/>
      <c r="G201" s="5"/>
      <c r="H201" s="28"/>
      <c r="I201" s="28"/>
      <c r="J201" s="28"/>
      <c r="K201" s="28"/>
      <c r="L201" s="28"/>
      <c r="M201" s="28"/>
      <c r="N201" s="28"/>
      <c r="O201" s="28"/>
      <c r="P201" s="28"/>
      <c r="Q201" s="28"/>
      <c r="R201" s="28"/>
      <c r="S201" s="28"/>
      <c r="T201" s="2"/>
      <c r="U201" s="21"/>
      <c r="V201" s="26"/>
      <c r="W201" s="2"/>
      <c r="X201" s="26"/>
      <c r="Y201" s="26"/>
      <c r="Z201" s="5"/>
    </row>
    <row r="202" spans="1:26" s="8" customFormat="1" x14ac:dyDescent="0.25">
      <c r="A202" s="30"/>
      <c r="C202" s="9"/>
      <c r="D202" s="5"/>
      <c r="E202" s="2"/>
      <c r="F202" s="5"/>
      <c r="G202" s="5"/>
      <c r="H202" s="28"/>
      <c r="I202" s="28"/>
      <c r="J202" s="28"/>
      <c r="K202" s="28"/>
      <c r="L202" s="28"/>
      <c r="M202" s="28"/>
      <c r="N202" s="28"/>
      <c r="O202" s="28"/>
      <c r="P202" s="28"/>
      <c r="Q202" s="28"/>
      <c r="R202" s="28"/>
      <c r="S202" s="28"/>
      <c r="T202" s="2"/>
      <c r="U202" s="21"/>
      <c r="V202" s="26"/>
      <c r="W202" s="2"/>
      <c r="X202" s="26"/>
      <c r="Y202" s="26"/>
      <c r="Z202" s="5"/>
    </row>
    <row r="203" spans="1:26" s="8" customFormat="1" x14ac:dyDescent="0.25">
      <c r="A203" s="30"/>
      <c r="C203" s="9"/>
      <c r="D203" s="5"/>
      <c r="E203" s="2"/>
      <c r="F203" s="5"/>
      <c r="G203" s="5"/>
      <c r="H203" s="28"/>
      <c r="I203" s="28"/>
      <c r="J203" s="28"/>
      <c r="K203" s="28"/>
      <c r="L203" s="28"/>
      <c r="M203" s="28"/>
      <c r="N203" s="28"/>
      <c r="O203" s="28"/>
      <c r="P203" s="28"/>
      <c r="Q203" s="28"/>
      <c r="R203" s="28"/>
      <c r="S203" s="28"/>
      <c r="T203" s="2"/>
      <c r="U203" s="21"/>
      <c r="V203" s="26"/>
      <c r="W203" s="2"/>
      <c r="X203" s="26"/>
      <c r="Y203" s="26"/>
      <c r="Z203" s="5"/>
    </row>
    <row r="204" spans="1:26" s="8" customFormat="1" x14ac:dyDescent="0.25">
      <c r="A204" s="30"/>
      <c r="C204" s="9"/>
      <c r="D204" s="5"/>
      <c r="E204" s="2"/>
      <c r="F204" s="5"/>
      <c r="G204" s="5"/>
      <c r="H204" s="28"/>
      <c r="I204" s="28"/>
      <c r="J204" s="28"/>
      <c r="K204" s="28"/>
      <c r="L204" s="28"/>
      <c r="M204" s="28"/>
      <c r="N204" s="28"/>
      <c r="O204" s="28"/>
      <c r="P204" s="28"/>
      <c r="Q204" s="28"/>
      <c r="R204" s="28"/>
      <c r="S204" s="28"/>
      <c r="T204" s="2"/>
      <c r="U204" s="21"/>
      <c r="V204" s="26"/>
      <c r="W204" s="2"/>
      <c r="X204" s="26"/>
      <c r="Y204" s="26"/>
      <c r="Z204" s="5"/>
    </row>
    <row r="205" spans="1:26" s="8" customFormat="1" x14ac:dyDescent="0.25">
      <c r="A205" s="30"/>
      <c r="C205" s="9"/>
      <c r="D205" s="5"/>
      <c r="E205" s="2"/>
      <c r="F205" s="5"/>
      <c r="G205" s="5"/>
      <c r="H205" s="28"/>
      <c r="I205" s="28"/>
      <c r="J205" s="28"/>
      <c r="K205" s="28"/>
      <c r="L205" s="28"/>
      <c r="M205" s="28"/>
      <c r="N205" s="28"/>
      <c r="O205" s="28"/>
      <c r="P205" s="28"/>
      <c r="Q205" s="28"/>
      <c r="R205" s="28"/>
      <c r="S205" s="28"/>
      <c r="T205" s="2"/>
      <c r="U205" s="21"/>
      <c r="V205" s="26"/>
      <c r="W205" s="2"/>
      <c r="X205" s="26"/>
      <c r="Y205" s="26"/>
      <c r="Z205" s="5"/>
    </row>
    <row r="206" spans="1:26" s="8" customFormat="1" x14ac:dyDescent="0.25">
      <c r="A206" s="30"/>
      <c r="C206" s="9"/>
      <c r="D206" s="5"/>
      <c r="E206" s="2"/>
      <c r="F206" s="5"/>
      <c r="G206" s="5"/>
      <c r="H206" s="28"/>
      <c r="I206" s="28"/>
      <c r="J206" s="28"/>
      <c r="K206" s="28"/>
      <c r="L206" s="28"/>
      <c r="M206" s="28"/>
      <c r="N206" s="28"/>
      <c r="O206" s="28"/>
      <c r="P206" s="28"/>
      <c r="Q206" s="28"/>
      <c r="R206" s="28"/>
      <c r="S206" s="28"/>
      <c r="T206" s="2"/>
      <c r="U206" s="21"/>
      <c r="V206" s="26"/>
      <c r="W206" s="2"/>
      <c r="X206" s="26"/>
      <c r="Y206" s="26"/>
      <c r="Z206" s="5"/>
    </row>
    <row r="207" spans="1:26" s="8" customFormat="1" x14ac:dyDescent="0.25">
      <c r="A207" s="30"/>
      <c r="C207" s="9"/>
      <c r="D207" s="5"/>
      <c r="E207" s="2"/>
      <c r="F207" s="5"/>
      <c r="G207" s="5"/>
      <c r="H207" s="28"/>
      <c r="I207" s="28"/>
      <c r="J207" s="28"/>
      <c r="K207" s="28"/>
      <c r="L207" s="28"/>
      <c r="M207" s="28"/>
      <c r="N207" s="28"/>
      <c r="O207" s="28"/>
      <c r="P207" s="28"/>
      <c r="Q207" s="28"/>
      <c r="R207" s="28"/>
      <c r="S207" s="28"/>
      <c r="T207" s="2"/>
      <c r="U207" s="21"/>
      <c r="V207" s="26"/>
      <c r="W207" s="2"/>
      <c r="X207" s="26"/>
      <c r="Y207" s="26"/>
      <c r="Z207" s="5"/>
    </row>
    <row r="208" spans="1:26" s="8" customFormat="1" x14ac:dyDescent="0.25">
      <c r="A208" s="30"/>
      <c r="C208" s="9"/>
      <c r="D208" s="5"/>
      <c r="E208" s="2"/>
      <c r="F208" s="5"/>
      <c r="G208" s="5"/>
      <c r="H208" s="28"/>
      <c r="I208" s="28"/>
      <c r="J208" s="28"/>
      <c r="K208" s="28"/>
      <c r="L208" s="28"/>
      <c r="M208" s="28"/>
      <c r="N208" s="28"/>
      <c r="O208" s="28"/>
      <c r="P208" s="28"/>
      <c r="Q208" s="28"/>
      <c r="R208" s="28"/>
      <c r="S208" s="28"/>
      <c r="T208" s="2"/>
      <c r="U208" s="21"/>
      <c r="V208" s="26"/>
      <c r="W208" s="2"/>
      <c r="X208" s="26"/>
      <c r="Y208" s="26"/>
      <c r="Z208" s="5"/>
    </row>
    <row r="209" spans="1:26" s="8" customFormat="1" x14ac:dyDescent="0.25">
      <c r="A209" s="30"/>
      <c r="C209" s="9"/>
      <c r="D209" s="5"/>
      <c r="E209" s="2"/>
      <c r="F209" s="5"/>
      <c r="G209" s="5"/>
      <c r="H209" s="28"/>
      <c r="I209" s="28"/>
      <c r="J209" s="28"/>
      <c r="K209" s="28"/>
      <c r="L209" s="28"/>
      <c r="M209" s="28"/>
      <c r="N209" s="28"/>
      <c r="O209" s="28"/>
      <c r="P209" s="28"/>
      <c r="Q209" s="28"/>
      <c r="R209" s="28"/>
      <c r="S209" s="28"/>
      <c r="T209" s="2"/>
      <c r="U209" s="21"/>
      <c r="V209" s="26"/>
      <c r="W209" s="2"/>
      <c r="X209" s="26"/>
      <c r="Y209" s="26"/>
      <c r="Z209" s="5"/>
    </row>
    <row r="210" spans="1:26" s="8" customFormat="1" x14ac:dyDescent="0.25">
      <c r="A210" s="30"/>
      <c r="C210" s="9"/>
      <c r="D210" s="5"/>
      <c r="E210" s="2"/>
      <c r="F210" s="5"/>
      <c r="G210" s="5"/>
      <c r="H210" s="28"/>
      <c r="I210" s="28"/>
      <c r="J210" s="28"/>
      <c r="K210" s="28"/>
      <c r="L210" s="28"/>
      <c r="M210" s="28"/>
      <c r="N210" s="28"/>
      <c r="O210" s="28"/>
      <c r="P210" s="28"/>
      <c r="Q210" s="28"/>
      <c r="R210" s="28"/>
      <c r="S210" s="28"/>
      <c r="T210" s="2"/>
      <c r="U210" s="21"/>
      <c r="V210" s="26"/>
      <c r="W210" s="2"/>
      <c r="X210" s="26"/>
      <c r="Y210" s="26"/>
      <c r="Z210" s="5"/>
    </row>
    <row r="211" spans="1:26" s="8" customFormat="1" x14ac:dyDescent="0.25">
      <c r="A211" s="30"/>
      <c r="C211" s="9"/>
      <c r="D211" s="5"/>
      <c r="E211" s="2"/>
      <c r="F211" s="5"/>
      <c r="G211" s="5"/>
      <c r="H211" s="28"/>
      <c r="I211" s="28"/>
      <c r="J211" s="28"/>
      <c r="K211" s="28"/>
      <c r="L211" s="28"/>
      <c r="M211" s="28"/>
      <c r="N211" s="28"/>
      <c r="O211" s="28"/>
      <c r="P211" s="28"/>
      <c r="Q211" s="28"/>
      <c r="R211" s="28"/>
      <c r="S211" s="28"/>
      <c r="T211" s="2"/>
      <c r="U211" s="21"/>
      <c r="V211" s="26"/>
      <c r="W211" s="2"/>
      <c r="X211" s="26"/>
      <c r="Y211" s="26"/>
      <c r="Z211" s="5"/>
    </row>
    <row r="212" spans="1:26" s="8" customFormat="1" x14ac:dyDescent="0.25">
      <c r="A212" s="30"/>
      <c r="C212" s="9"/>
      <c r="D212" s="5"/>
      <c r="E212" s="2"/>
      <c r="F212" s="5"/>
      <c r="G212" s="5"/>
      <c r="H212" s="28"/>
      <c r="I212" s="28"/>
      <c r="J212" s="28"/>
      <c r="K212" s="28"/>
      <c r="L212" s="28"/>
      <c r="M212" s="28"/>
      <c r="N212" s="28"/>
      <c r="O212" s="28"/>
      <c r="P212" s="28"/>
      <c r="Q212" s="28"/>
      <c r="R212" s="28"/>
      <c r="S212" s="28"/>
      <c r="T212" s="2"/>
      <c r="U212" s="21"/>
      <c r="V212" s="26"/>
      <c r="W212" s="2"/>
      <c r="X212" s="26"/>
      <c r="Y212" s="26"/>
      <c r="Z212" s="5"/>
    </row>
    <row r="213" spans="1:26" s="8" customFormat="1" x14ac:dyDescent="0.25">
      <c r="A213" s="30"/>
      <c r="C213" s="9"/>
      <c r="D213" s="5"/>
      <c r="E213" s="2"/>
      <c r="F213" s="5"/>
      <c r="G213" s="5"/>
      <c r="H213" s="28"/>
      <c r="I213" s="28"/>
      <c r="J213" s="28"/>
      <c r="K213" s="28"/>
      <c r="L213" s="28"/>
      <c r="M213" s="28"/>
      <c r="N213" s="28"/>
      <c r="O213" s="28"/>
      <c r="P213" s="28"/>
      <c r="Q213" s="28"/>
      <c r="R213" s="28"/>
      <c r="S213" s="28"/>
      <c r="T213" s="2"/>
      <c r="U213" s="21"/>
      <c r="V213" s="26"/>
      <c r="W213" s="2"/>
      <c r="X213" s="26"/>
      <c r="Y213" s="26"/>
      <c r="Z213" s="5"/>
    </row>
    <row r="214" spans="1:26" s="8" customFormat="1" x14ac:dyDescent="0.25">
      <c r="A214" s="30"/>
      <c r="C214" s="9"/>
      <c r="D214" s="5"/>
      <c r="E214" s="2"/>
      <c r="F214" s="5"/>
      <c r="G214" s="5"/>
      <c r="H214" s="28"/>
      <c r="I214" s="28"/>
      <c r="J214" s="28"/>
      <c r="K214" s="28"/>
      <c r="L214" s="28"/>
      <c r="M214" s="28"/>
      <c r="N214" s="28"/>
      <c r="O214" s="28"/>
      <c r="P214" s="28"/>
      <c r="Q214" s="28"/>
      <c r="R214" s="28"/>
      <c r="S214" s="28"/>
      <c r="T214" s="2"/>
      <c r="U214" s="21"/>
      <c r="V214" s="26"/>
      <c r="W214" s="2"/>
      <c r="X214" s="26"/>
      <c r="Y214" s="26"/>
      <c r="Z214" s="5"/>
    </row>
    <row r="215" spans="1:26" s="8" customFormat="1" x14ac:dyDescent="0.25">
      <c r="A215" s="30"/>
      <c r="C215" s="9"/>
      <c r="D215" s="5"/>
      <c r="E215" s="2"/>
      <c r="F215" s="5"/>
      <c r="G215" s="5"/>
      <c r="H215" s="28"/>
      <c r="I215" s="28"/>
      <c r="J215" s="28"/>
      <c r="K215" s="28"/>
      <c r="L215" s="28"/>
      <c r="M215" s="28"/>
      <c r="N215" s="28"/>
      <c r="O215" s="28"/>
      <c r="P215" s="28"/>
      <c r="Q215" s="28"/>
      <c r="R215" s="28"/>
      <c r="S215" s="28"/>
      <c r="T215" s="2"/>
      <c r="U215" s="21"/>
      <c r="V215" s="26"/>
      <c r="W215" s="2"/>
      <c r="X215" s="26"/>
      <c r="Y215" s="26"/>
      <c r="Z215" s="5"/>
    </row>
    <row r="216" spans="1:26" s="8" customFormat="1" x14ac:dyDescent="0.25">
      <c r="A216" s="30"/>
      <c r="C216" s="9"/>
      <c r="D216" s="5"/>
      <c r="E216" s="2"/>
      <c r="F216" s="5"/>
      <c r="G216" s="5"/>
      <c r="H216" s="28"/>
      <c r="I216" s="28"/>
      <c r="J216" s="28"/>
      <c r="K216" s="28"/>
      <c r="L216" s="28"/>
      <c r="M216" s="28"/>
      <c r="N216" s="28"/>
      <c r="O216" s="28"/>
      <c r="P216" s="28"/>
      <c r="Q216" s="28"/>
      <c r="R216" s="28"/>
      <c r="S216" s="28"/>
      <c r="T216" s="2"/>
      <c r="U216" s="21"/>
      <c r="V216" s="26"/>
      <c r="W216" s="2"/>
      <c r="X216" s="26"/>
      <c r="Y216" s="26"/>
      <c r="Z216" s="5"/>
    </row>
    <row r="217" spans="1:26" s="8" customFormat="1" x14ac:dyDescent="0.25">
      <c r="A217" s="30"/>
      <c r="C217" s="9"/>
      <c r="D217" s="5"/>
      <c r="E217" s="2"/>
      <c r="F217" s="5"/>
      <c r="G217" s="5"/>
      <c r="H217" s="28"/>
      <c r="I217" s="28"/>
      <c r="J217" s="28"/>
      <c r="K217" s="28"/>
      <c r="L217" s="28"/>
      <c r="M217" s="28"/>
      <c r="N217" s="28"/>
      <c r="O217" s="28"/>
      <c r="P217" s="28"/>
      <c r="Q217" s="28"/>
      <c r="R217" s="28"/>
      <c r="S217" s="28"/>
      <c r="T217" s="2"/>
      <c r="U217" s="21"/>
      <c r="V217" s="26"/>
      <c r="W217" s="2"/>
      <c r="X217" s="26"/>
      <c r="Y217" s="26"/>
      <c r="Z217" s="5"/>
    </row>
    <row r="218" spans="1:26" s="8" customFormat="1" x14ac:dyDescent="0.25">
      <c r="A218" s="30"/>
      <c r="C218" s="9"/>
      <c r="D218" s="5"/>
      <c r="E218" s="2"/>
      <c r="F218" s="5"/>
      <c r="G218" s="5"/>
      <c r="H218" s="28"/>
      <c r="I218" s="28"/>
      <c r="J218" s="28"/>
      <c r="K218" s="28"/>
      <c r="L218" s="28"/>
      <c r="M218" s="28"/>
      <c r="N218" s="28"/>
      <c r="O218" s="28"/>
      <c r="P218" s="28"/>
      <c r="Q218" s="28"/>
      <c r="R218" s="28"/>
      <c r="S218" s="28"/>
      <c r="T218" s="2"/>
      <c r="U218" s="21"/>
      <c r="V218" s="26"/>
      <c r="W218" s="2"/>
      <c r="X218" s="26"/>
      <c r="Y218" s="26"/>
      <c r="Z218" s="5"/>
    </row>
    <row r="219" spans="1:26" s="8" customFormat="1" x14ac:dyDescent="0.25">
      <c r="A219" s="30"/>
      <c r="C219" s="9"/>
      <c r="D219" s="5"/>
      <c r="E219" s="2"/>
      <c r="F219" s="5"/>
      <c r="G219" s="5"/>
      <c r="H219" s="28"/>
      <c r="I219" s="28"/>
      <c r="J219" s="28"/>
      <c r="K219" s="28"/>
      <c r="L219" s="28"/>
      <c r="M219" s="28"/>
      <c r="N219" s="28"/>
      <c r="O219" s="28"/>
      <c r="P219" s="28"/>
      <c r="Q219" s="28"/>
      <c r="R219" s="28"/>
      <c r="S219" s="28"/>
      <c r="T219" s="2"/>
      <c r="U219" s="21"/>
      <c r="V219" s="26"/>
      <c r="W219" s="2"/>
      <c r="X219" s="26"/>
      <c r="Y219" s="26"/>
      <c r="Z219" s="5"/>
    </row>
    <row r="220" spans="1:26" s="8" customFormat="1" x14ac:dyDescent="0.25">
      <c r="A220" s="30"/>
      <c r="C220" s="9"/>
      <c r="D220" s="5"/>
      <c r="E220" s="2"/>
      <c r="F220" s="5"/>
      <c r="G220" s="5"/>
      <c r="H220" s="28"/>
      <c r="I220" s="28"/>
      <c r="J220" s="28"/>
      <c r="K220" s="28"/>
      <c r="L220" s="28"/>
      <c r="M220" s="28"/>
      <c r="N220" s="28"/>
      <c r="O220" s="28"/>
      <c r="P220" s="28"/>
      <c r="Q220" s="28"/>
      <c r="R220" s="28"/>
      <c r="S220" s="28"/>
      <c r="T220" s="2"/>
      <c r="U220" s="21"/>
      <c r="V220" s="26"/>
      <c r="W220" s="2"/>
      <c r="X220" s="26"/>
      <c r="Y220" s="26"/>
      <c r="Z220" s="5"/>
    </row>
    <row r="221" spans="1:26" s="8" customFormat="1" x14ac:dyDescent="0.25">
      <c r="A221" s="30"/>
      <c r="C221" s="9"/>
      <c r="D221" s="5"/>
      <c r="E221" s="2"/>
      <c r="F221" s="5"/>
      <c r="G221" s="5"/>
      <c r="H221" s="28"/>
      <c r="I221" s="28"/>
      <c r="J221" s="28"/>
      <c r="K221" s="28"/>
      <c r="L221" s="28"/>
      <c r="M221" s="28"/>
      <c r="N221" s="28"/>
      <c r="O221" s="28"/>
      <c r="P221" s="28"/>
      <c r="Q221" s="28"/>
      <c r="R221" s="28"/>
      <c r="S221" s="28"/>
      <c r="T221" s="2"/>
      <c r="U221" s="21"/>
      <c r="V221" s="26"/>
      <c r="W221" s="2"/>
      <c r="X221" s="26"/>
      <c r="Y221" s="26"/>
      <c r="Z221" s="5"/>
    </row>
    <row r="222" spans="1:26" s="8" customFormat="1" x14ac:dyDescent="0.25">
      <c r="A222" s="30"/>
      <c r="C222" s="9"/>
      <c r="D222" s="5"/>
      <c r="E222" s="2"/>
      <c r="F222" s="5"/>
      <c r="G222" s="5"/>
      <c r="H222" s="28"/>
      <c r="I222" s="28"/>
      <c r="J222" s="28"/>
      <c r="K222" s="28"/>
      <c r="L222" s="28"/>
      <c r="M222" s="28"/>
      <c r="N222" s="28"/>
      <c r="O222" s="28"/>
      <c r="P222" s="28"/>
      <c r="Q222" s="28"/>
      <c r="R222" s="28"/>
      <c r="S222" s="28"/>
      <c r="T222" s="2"/>
      <c r="U222" s="21"/>
      <c r="V222" s="26"/>
      <c r="W222" s="2"/>
      <c r="X222" s="26"/>
      <c r="Y222" s="26"/>
      <c r="Z222" s="5"/>
    </row>
    <row r="223" spans="1:26" s="8" customFormat="1" x14ac:dyDescent="0.25">
      <c r="A223" s="30"/>
      <c r="C223" s="9"/>
      <c r="D223" s="5"/>
      <c r="E223" s="2"/>
      <c r="F223" s="5"/>
      <c r="G223" s="5"/>
      <c r="H223" s="28"/>
      <c r="I223" s="28"/>
      <c r="J223" s="28"/>
      <c r="K223" s="28"/>
      <c r="L223" s="28"/>
      <c r="M223" s="28"/>
      <c r="N223" s="28"/>
      <c r="O223" s="28"/>
      <c r="P223" s="28"/>
      <c r="Q223" s="28"/>
      <c r="R223" s="28"/>
      <c r="S223" s="28"/>
      <c r="T223" s="2"/>
      <c r="U223" s="21"/>
      <c r="V223" s="26"/>
      <c r="W223" s="2"/>
      <c r="X223" s="26"/>
      <c r="Y223" s="26"/>
      <c r="Z223" s="5"/>
    </row>
    <row r="224" spans="1:26" s="8" customFormat="1" x14ac:dyDescent="0.25">
      <c r="A224" s="30"/>
      <c r="C224" s="9"/>
      <c r="D224" s="5"/>
      <c r="E224" s="2"/>
      <c r="F224" s="5"/>
      <c r="G224" s="5"/>
      <c r="H224" s="28"/>
      <c r="I224" s="28"/>
      <c r="J224" s="28"/>
      <c r="K224" s="28"/>
      <c r="L224" s="28"/>
      <c r="M224" s="28"/>
      <c r="N224" s="28"/>
      <c r="O224" s="28"/>
      <c r="P224" s="28"/>
      <c r="Q224" s="28"/>
      <c r="R224" s="28"/>
      <c r="S224" s="28"/>
      <c r="T224" s="2"/>
      <c r="U224" s="21"/>
      <c r="V224" s="26"/>
      <c r="W224" s="2"/>
      <c r="X224" s="26"/>
      <c r="Y224" s="26"/>
      <c r="Z224" s="5"/>
    </row>
    <row r="225" spans="1:26" s="8" customFormat="1" x14ac:dyDescent="0.25">
      <c r="A225" s="30"/>
      <c r="C225" s="9"/>
      <c r="D225" s="5"/>
      <c r="E225" s="2"/>
      <c r="F225" s="5"/>
      <c r="G225" s="5"/>
      <c r="H225" s="28"/>
      <c r="I225" s="28"/>
      <c r="J225" s="28"/>
      <c r="K225" s="28"/>
      <c r="L225" s="28"/>
      <c r="M225" s="28"/>
      <c r="N225" s="28"/>
      <c r="O225" s="28"/>
      <c r="P225" s="28"/>
      <c r="Q225" s="28"/>
      <c r="R225" s="28"/>
      <c r="S225" s="28"/>
      <c r="T225" s="2"/>
      <c r="U225" s="21"/>
      <c r="V225" s="26"/>
      <c r="W225" s="2"/>
      <c r="X225" s="26"/>
      <c r="Y225" s="26"/>
      <c r="Z225" s="5"/>
    </row>
    <row r="226" spans="1:26" s="8" customFormat="1" x14ac:dyDescent="0.25">
      <c r="A226" s="30"/>
      <c r="C226" s="9"/>
      <c r="D226" s="5"/>
      <c r="E226" s="2"/>
      <c r="F226" s="5"/>
      <c r="G226" s="5"/>
      <c r="H226" s="28"/>
      <c r="I226" s="28"/>
      <c r="J226" s="28"/>
      <c r="K226" s="28"/>
      <c r="L226" s="28"/>
      <c r="M226" s="28"/>
      <c r="N226" s="28"/>
      <c r="O226" s="28"/>
      <c r="P226" s="28"/>
      <c r="Q226" s="28"/>
      <c r="R226" s="28"/>
      <c r="S226" s="28"/>
      <c r="T226" s="2"/>
      <c r="U226" s="21"/>
      <c r="V226" s="26"/>
      <c r="W226" s="2"/>
      <c r="X226" s="26"/>
      <c r="Y226" s="26"/>
      <c r="Z226" s="5"/>
    </row>
    <row r="227" spans="1:26" s="8" customFormat="1" x14ac:dyDescent="0.25">
      <c r="A227" s="30"/>
      <c r="C227" s="9"/>
      <c r="D227" s="5"/>
      <c r="E227" s="2"/>
      <c r="F227" s="5"/>
      <c r="G227" s="5"/>
      <c r="H227" s="28"/>
      <c r="I227" s="28"/>
      <c r="J227" s="28"/>
      <c r="K227" s="28"/>
      <c r="L227" s="28"/>
      <c r="M227" s="28"/>
      <c r="N227" s="28"/>
      <c r="O227" s="28"/>
      <c r="P227" s="28"/>
      <c r="Q227" s="28"/>
      <c r="R227" s="28"/>
      <c r="S227" s="28"/>
      <c r="T227" s="2"/>
      <c r="U227" s="21"/>
      <c r="V227" s="26"/>
      <c r="W227" s="2"/>
      <c r="X227" s="26"/>
      <c r="Y227" s="26"/>
      <c r="Z227" s="5"/>
    </row>
    <row r="228" spans="1:26" s="8" customFormat="1" x14ac:dyDescent="0.25">
      <c r="A228" s="30"/>
      <c r="C228" s="9"/>
      <c r="D228" s="5"/>
      <c r="E228" s="2"/>
      <c r="F228" s="5"/>
      <c r="G228" s="5"/>
      <c r="H228" s="28"/>
      <c r="I228" s="28"/>
      <c r="J228" s="28"/>
      <c r="K228" s="28"/>
      <c r="L228" s="28"/>
      <c r="M228" s="28"/>
      <c r="N228" s="28"/>
      <c r="O228" s="28"/>
      <c r="P228" s="28"/>
      <c r="Q228" s="28"/>
      <c r="R228" s="28"/>
      <c r="S228" s="28"/>
      <c r="T228" s="2"/>
      <c r="U228" s="21"/>
      <c r="V228" s="26"/>
      <c r="W228" s="2"/>
      <c r="X228" s="26"/>
      <c r="Y228" s="26"/>
      <c r="Z228" s="5"/>
    </row>
    <row r="229" spans="1:26" s="8" customFormat="1" x14ac:dyDescent="0.25">
      <c r="A229" s="30"/>
      <c r="C229" s="9"/>
      <c r="D229" s="5"/>
      <c r="E229" s="2"/>
      <c r="F229" s="5"/>
      <c r="G229" s="5"/>
      <c r="H229" s="28"/>
      <c r="I229" s="28"/>
      <c r="J229" s="28"/>
      <c r="K229" s="28"/>
      <c r="L229" s="28"/>
      <c r="M229" s="28"/>
      <c r="N229" s="28"/>
      <c r="O229" s="28"/>
      <c r="P229" s="28"/>
      <c r="Q229" s="28"/>
      <c r="R229" s="28"/>
      <c r="S229" s="28"/>
      <c r="T229" s="2"/>
      <c r="U229" s="21"/>
      <c r="V229" s="26"/>
      <c r="W229" s="2"/>
      <c r="X229" s="26"/>
      <c r="Y229" s="26"/>
      <c r="Z229" s="5"/>
    </row>
    <row r="230" spans="1:26" s="8" customFormat="1" x14ac:dyDescent="0.25">
      <c r="A230" s="30"/>
      <c r="C230" s="9"/>
      <c r="D230" s="5"/>
      <c r="E230" s="2"/>
      <c r="F230" s="5"/>
      <c r="G230" s="5"/>
      <c r="H230" s="28"/>
      <c r="I230" s="28"/>
      <c r="J230" s="28"/>
      <c r="K230" s="28"/>
      <c r="L230" s="28"/>
      <c r="M230" s="28"/>
      <c r="N230" s="28"/>
      <c r="O230" s="28"/>
      <c r="P230" s="28"/>
      <c r="Q230" s="28"/>
      <c r="R230" s="28"/>
      <c r="S230" s="28"/>
      <c r="T230" s="2"/>
      <c r="U230" s="21"/>
      <c r="V230" s="26"/>
      <c r="W230" s="2"/>
      <c r="X230" s="26"/>
      <c r="Y230" s="26"/>
      <c r="Z230" s="5"/>
    </row>
    <row r="231" spans="1:26" s="8" customFormat="1" x14ac:dyDescent="0.25">
      <c r="A231" s="30"/>
      <c r="C231" s="9"/>
      <c r="D231" s="5"/>
      <c r="E231" s="2"/>
      <c r="F231" s="5"/>
      <c r="G231" s="5"/>
      <c r="H231" s="28"/>
      <c r="I231" s="28"/>
      <c r="J231" s="28"/>
      <c r="K231" s="28"/>
      <c r="L231" s="28"/>
      <c r="M231" s="28"/>
      <c r="N231" s="28"/>
      <c r="O231" s="28"/>
      <c r="P231" s="28"/>
      <c r="Q231" s="28"/>
      <c r="R231" s="28"/>
      <c r="S231" s="28"/>
      <c r="T231" s="2"/>
      <c r="U231" s="21"/>
      <c r="V231" s="26"/>
      <c r="W231" s="2"/>
      <c r="X231" s="26"/>
      <c r="Y231" s="26"/>
      <c r="Z231" s="5"/>
    </row>
    <row r="232" spans="1:26" s="8" customFormat="1" x14ac:dyDescent="0.25">
      <c r="A232" s="30"/>
      <c r="C232" s="9"/>
      <c r="D232" s="5"/>
      <c r="E232" s="2"/>
      <c r="F232" s="5"/>
      <c r="G232" s="5"/>
      <c r="H232" s="28"/>
      <c r="I232" s="28"/>
      <c r="J232" s="28"/>
      <c r="K232" s="28"/>
      <c r="L232" s="28"/>
      <c r="M232" s="28"/>
      <c r="N232" s="28"/>
      <c r="O232" s="28"/>
      <c r="P232" s="28"/>
      <c r="Q232" s="28"/>
      <c r="R232" s="28"/>
      <c r="S232" s="28"/>
      <c r="T232" s="2"/>
      <c r="U232" s="21"/>
      <c r="V232" s="26"/>
      <c r="W232" s="2"/>
      <c r="X232" s="26"/>
      <c r="Y232" s="26"/>
      <c r="Z232" s="5"/>
    </row>
    <row r="233" spans="1:26" s="8" customFormat="1" x14ac:dyDescent="0.25">
      <c r="A233" s="30"/>
      <c r="C233" s="9"/>
      <c r="D233" s="5"/>
      <c r="E233" s="2"/>
      <c r="F233" s="5"/>
      <c r="G233" s="5"/>
      <c r="H233" s="28"/>
      <c r="I233" s="28"/>
      <c r="J233" s="28"/>
      <c r="K233" s="28"/>
      <c r="L233" s="28"/>
      <c r="M233" s="28"/>
      <c r="N233" s="28"/>
      <c r="O233" s="28"/>
      <c r="P233" s="28"/>
      <c r="Q233" s="28"/>
      <c r="R233" s="28"/>
      <c r="S233" s="28"/>
      <c r="T233" s="2"/>
      <c r="U233" s="21"/>
      <c r="V233" s="26"/>
      <c r="W233" s="2"/>
      <c r="X233" s="26"/>
      <c r="Y233" s="26"/>
      <c r="Z233" s="5"/>
    </row>
    <row r="234" spans="1:26" s="8" customFormat="1" x14ac:dyDescent="0.25">
      <c r="A234" s="30"/>
      <c r="C234" s="9"/>
      <c r="D234" s="5"/>
      <c r="E234" s="2"/>
      <c r="F234" s="5"/>
      <c r="G234" s="5"/>
      <c r="H234" s="28"/>
      <c r="I234" s="28"/>
      <c r="J234" s="28"/>
      <c r="K234" s="28"/>
      <c r="L234" s="28"/>
      <c r="M234" s="28"/>
      <c r="N234" s="28"/>
      <c r="O234" s="28"/>
      <c r="P234" s="28"/>
      <c r="Q234" s="28"/>
      <c r="R234" s="28"/>
      <c r="S234" s="28"/>
      <c r="T234" s="2"/>
      <c r="U234" s="21"/>
      <c r="V234" s="26"/>
      <c r="W234" s="2"/>
      <c r="X234" s="26"/>
      <c r="Y234" s="26"/>
      <c r="Z234" s="5"/>
    </row>
    <row r="235" spans="1:26" s="8" customFormat="1" x14ac:dyDescent="0.25">
      <c r="A235" s="30"/>
      <c r="C235" s="9"/>
      <c r="D235" s="5"/>
      <c r="E235" s="2"/>
      <c r="F235" s="5"/>
      <c r="G235" s="5"/>
      <c r="H235" s="28"/>
      <c r="I235" s="28"/>
      <c r="J235" s="28"/>
      <c r="K235" s="28"/>
      <c r="L235" s="28"/>
      <c r="M235" s="28"/>
      <c r="N235" s="28"/>
      <c r="O235" s="28"/>
      <c r="P235" s="28"/>
      <c r="Q235" s="28"/>
      <c r="R235" s="28"/>
      <c r="S235" s="28"/>
      <c r="T235" s="2"/>
      <c r="U235" s="21"/>
      <c r="V235" s="26"/>
      <c r="W235" s="2"/>
      <c r="X235" s="26"/>
      <c r="Y235" s="26"/>
      <c r="Z235" s="5"/>
    </row>
    <row r="236" spans="1:26" s="8" customFormat="1" x14ac:dyDescent="0.25">
      <c r="A236" s="30"/>
      <c r="C236" s="9"/>
      <c r="D236" s="5"/>
      <c r="E236" s="2"/>
      <c r="F236" s="5"/>
      <c r="G236" s="5"/>
      <c r="H236" s="28"/>
      <c r="I236" s="28"/>
      <c r="J236" s="28"/>
      <c r="K236" s="28"/>
      <c r="L236" s="28"/>
      <c r="M236" s="28"/>
      <c r="N236" s="28"/>
      <c r="O236" s="28"/>
      <c r="P236" s="28"/>
      <c r="Q236" s="28"/>
      <c r="R236" s="28"/>
      <c r="S236" s="28"/>
      <c r="T236" s="2"/>
      <c r="U236" s="21"/>
      <c r="V236" s="26"/>
      <c r="W236" s="2"/>
      <c r="X236" s="26"/>
      <c r="Y236" s="26"/>
      <c r="Z236" s="5"/>
    </row>
    <row r="237" spans="1:26" s="8" customFormat="1" x14ac:dyDescent="0.25">
      <c r="A237" s="30"/>
      <c r="C237" s="9"/>
      <c r="D237" s="5"/>
      <c r="E237" s="2"/>
      <c r="F237" s="5"/>
      <c r="G237" s="5"/>
      <c r="H237" s="28"/>
      <c r="I237" s="28"/>
      <c r="J237" s="28"/>
      <c r="K237" s="28"/>
      <c r="L237" s="28"/>
      <c r="M237" s="28"/>
      <c r="N237" s="28"/>
      <c r="O237" s="28"/>
      <c r="P237" s="28"/>
      <c r="Q237" s="28"/>
      <c r="R237" s="28"/>
      <c r="S237" s="28"/>
      <c r="T237" s="2"/>
      <c r="U237" s="21"/>
      <c r="V237" s="26"/>
      <c r="W237" s="2"/>
      <c r="X237" s="26"/>
      <c r="Y237" s="26"/>
      <c r="Z237" s="5"/>
    </row>
    <row r="238" spans="1:26" s="8" customFormat="1" x14ac:dyDescent="0.25">
      <c r="A238" s="30"/>
      <c r="C238" s="9"/>
      <c r="D238" s="5"/>
      <c r="E238" s="2"/>
      <c r="F238" s="5"/>
      <c r="G238" s="5"/>
      <c r="H238" s="28"/>
      <c r="I238" s="28"/>
      <c r="J238" s="28"/>
      <c r="K238" s="28"/>
      <c r="L238" s="28"/>
      <c r="M238" s="28"/>
      <c r="N238" s="28"/>
      <c r="O238" s="28"/>
      <c r="P238" s="28"/>
      <c r="Q238" s="28"/>
      <c r="R238" s="28"/>
      <c r="S238" s="28"/>
      <c r="T238" s="2"/>
      <c r="U238" s="21"/>
      <c r="V238" s="26"/>
      <c r="W238" s="2"/>
      <c r="X238" s="26"/>
      <c r="Y238" s="26"/>
      <c r="Z238" s="5"/>
    </row>
    <row r="239" spans="1:26" s="8" customFormat="1" x14ac:dyDescent="0.25">
      <c r="A239" s="30"/>
      <c r="C239" s="9"/>
      <c r="D239" s="5"/>
      <c r="E239" s="2"/>
      <c r="F239" s="5"/>
      <c r="G239" s="5"/>
      <c r="H239" s="28"/>
      <c r="I239" s="28"/>
      <c r="J239" s="28"/>
      <c r="K239" s="28"/>
      <c r="L239" s="28"/>
      <c r="M239" s="28"/>
      <c r="N239" s="28"/>
      <c r="O239" s="28"/>
      <c r="P239" s="28"/>
      <c r="Q239" s="28"/>
      <c r="R239" s="28"/>
      <c r="S239" s="28"/>
      <c r="T239" s="2"/>
      <c r="U239" s="21"/>
      <c r="V239" s="26"/>
      <c r="W239" s="2"/>
      <c r="X239" s="26"/>
      <c r="Y239" s="26"/>
      <c r="Z239" s="5"/>
    </row>
    <row r="240" spans="1:26" s="8" customFormat="1" x14ac:dyDescent="0.25">
      <c r="A240" s="30"/>
      <c r="C240" s="9"/>
      <c r="D240" s="5"/>
      <c r="E240" s="2"/>
      <c r="F240" s="5"/>
      <c r="G240" s="5"/>
      <c r="H240" s="28"/>
      <c r="I240" s="28"/>
      <c r="J240" s="28"/>
      <c r="K240" s="28"/>
      <c r="L240" s="28"/>
      <c r="M240" s="28"/>
      <c r="N240" s="28"/>
      <c r="O240" s="28"/>
      <c r="P240" s="28"/>
      <c r="Q240" s="28"/>
      <c r="R240" s="28"/>
      <c r="S240" s="28"/>
      <c r="T240" s="2"/>
      <c r="U240" s="21"/>
      <c r="V240" s="26"/>
      <c r="W240" s="2"/>
      <c r="X240" s="26"/>
      <c r="Y240" s="26"/>
      <c r="Z240" s="5"/>
    </row>
    <row r="241" spans="1:26" s="8" customFormat="1" x14ac:dyDescent="0.25">
      <c r="A241" s="30"/>
      <c r="C241" s="9"/>
      <c r="D241" s="5"/>
      <c r="E241" s="2"/>
      <c r="F241" s="5"/>
      <c r="G241" s="5"/>
      <c r="H241" s="28"/>
      <c r="I241" s="28"/>
      <c r="J241" s="28"/>
      <c r="K241" s="28"/>
      <c r="L241" s="28"/>
      <c r="M241" s="28"/>
      <c r="N241" s="28"/>
      <c r="O241" s="28"/>
      <c r="P241" s="28"/>
      <c r="Q241" s="28"/>
      <c r="R241" s="28"/>
      <c r="S241" s="28"/>
      <c r="T241" s="2"/>
      <c r="U241" s="21"/>
      <c r="V241" s="26"/>
      <c r="W241" s="2"/>
      <c r="X241" s="26"/>
      <c r="Y241" s="26"/>
      <c r="Z241" s="5"/>
    </row>
    <row r="242" spans="1:26" s="8" customFormat="1" x14ac:dyDescent="0.25">
      <c r="A242" s="30"/>
      <c r="C242" s="9"/>
      <c r="D242" s="5"/>
      <c r="E242" s="2"/>
      <c r="F242" s="5"/>
      <c r="G242" s="5"/>
      <c r="H242" s="28"/>
      <c r="I242" s="28"/>
      <c r="J242" s="28"/>
      <c r="K242" s="28"/>
      <c r="L242" s="28"/>
      <c r="M242" s="28"/>
      <c r="N242" s="28"/>
      <c r="O242" s="28"/>
      <c r="P242" s="28"/>
      <c r="Q242" s="28"/>
      <c r="R242" s="28"/>
      <c r="S242" s="28"/>
      <c r="T242" s="2"/>
      <c r="U242" s="21"/>
      <c r="V242" s="26"/>
      <c r="W242" s="2"/>
      <c r="X242" s="26"/>
      <c r="Y242" s="26"/>
      <c r="Z242" s="5"/>
    </row>
    <row r="243" spans="1:26" s="8" customFormat="1" x14ac:dyDescent="0.25">
      <c r="A243" s="30"/>
      <c r="C243" s="9"/>
      <c r="D243" s="5"/>
      <c r="E243" s="2"/>
      <c r="F243" s="5"/>
      <c r="G243" s="5"/>
      <c r="H243" s="28"/>
      <c r="I243" s="28"/>
      <c r="J243" s="28"/>
      <c r="K243" s="28"/>
      <c r="L243" s="28"/>
      <c r="M243" s="28"/>
      <c r="N243" s="28"/>
      <c r="O243" s="28"/>
      <c r="P243" s="28"/>
      <c r="Q243" s="28"/>
      <c r="R243" s="28"/>
      <c r="S243" s="28"/>
      <c r="T243" s="2"/>
      <c r="U243" s="21"/>
      <c r="V243" s="26"/>
      <c r="W243" s="2"/>
      <c r="X243" s="26"/>
      <c r="Y243" s="26"/>
      <c r="Z243" s="5"/>
    </row>
    <row r="244" spans="1:26" s="8" customFormat="1" x14ac:dyDescent="0.25">
      <c r="A244" s="30"/>
      <c r="C244" s="9"/>
      <c r="D244" s="5"/>
      <c r="E244" s="2"/>
      <c r="F244" s="5"/>
      <c r="G244" s="5"/>
      <c r="H244" s="28"/>
      <c r="I244" s="28"/>
      <c r="J244" s="28"/>
      <c r="K244" s="28"/>
      <c r="L244" s="28"/>
      <c r="M244" s="28"/>
      <c r="N244" s="28"/>
      <c r="O244" s="28"/>
      <c r="P244" s="28"/>
      <c r="Q244" s="28"/>
      <c r="R244" s="28"/>
      <c r="S244" s="28"/>
      <c r="T244" s="2"/>
      <c r="U244" s="21"/>
      <c r="V244" s="26"/>
      <c r="W244" s="2"/>
      <c r="X244" s="26"/>
      <c r="Y244" s="26"/>
      <c r="Z244" s="5"/>
    </row>
    <row r="245" spans="1:26" s="8" customFormat="1" x14ac:dyDescent="0.25">
      <c r="A245" s="30"/>
      <c r="C245" s="9"/>
      <c r="D245" s="5"/>
      <c r="E245" s="2"/>
      <c r="F245" s="5"/>
      <c r="G245" s="5"/>
      <c r="H245" s="28"/>
      <c r="I245" s="28"/>
      <c r="J245" s="28"/>
      <c r="K245" s="28"/>
      <c r="L245" s="28"/>
      <c r="M245" s="28"/>
      <c r="N245" s="28"/>
      <c r="O245" s="28"/>
      <c r="P245" s="28"/>
      <c r="Q245" s="28"/>
      <c r="R245" s="28"/>
      <c r="S245" s="28"/>
      <c r="T245" s="2"/>
      <c r="U245" s="21"/>
      <c r="V245" s="26"/>
      <c r="W245" s="2"/>
      <c r="X245" s="26"/>
      <c r="Y245" s="26"/>
      <c r="Z245" s="5"/>
    </row>
    <row r="246" spans="1:26" s="8" customFormat="1" x14ac:dyDescent="0.25">
      <c r="A246" s="30"/>
      <c r="C246" s="9"/>
      <c r="D246" s="5"/>
      <c r="E246" s="2"/>
      <c r="F246" s="5"/>
      <c r="G246" s="5"/>
      <c r="H246" s="28"/>
      <c r="I246" s="28"/>
      <c r="J246" s="28"/>
      <c r="K246" s="28"/>
      <c r="L246" s="28"/>
      <c r="M246" s="28"/>
      <c r="N246" s="28"/>
      <c r="O246" s="28"/>
      <c r="P246" s="28"/>
      <c r="Q246" s="28"/>
      <c r="R246" s="28"/>
      <c r="S246" s="28"/>
      <c r="T246" s="2"/>
      <c r="U246" s="21"/>
      <c r="V246" s="26"/>
      <c r="W246" s="2"/>
      <c r="X246" s="26"/>
      <c r="Y246" s="26"/>
      <c r="Z246" s="5"/>
    </row>
    <row r="247" spans="1:26" s="8" customFormat="1" x14ac:dyDescent="0.25">
      <c r="A247" s="30"/>
      <c r="C247" s="9"/>
      <c r="D247" s="5"/>
      <c r="E247" s="2"/>
      <c r="F247" s="5"/>
      <c r="G247" s="5"/>
      <c r="H247" s="28"/>
      <c r="I247" s="28"/>
      <c r="J247" s="28"/>
      <c r="K247" s="28"/>
      <c r="L247" s="28"/>
      <c r="M247" s="28"/>
      <c r="N247" s="28"/>
      <c r="O247" s="28"/>
      <c r="P247" s="28"/>
      <c r="Q247" s="28"/>
      <c r="R247" s="28"/>
      <c r="S247" s="28"/>
      <c r="T247" s="2"/>
      <c r="U247" s="21"/>
      <c r="V247" s="26"/>
      <c r="W247" s="2"/>
      <c r="X247" s="26"/>
      <c r="Y247" s="26"/>
      <c r="Z247" s="5"/>
    </row>
    <row r="248" spans="1:26" s="8" customFormat="1" x14ac:dyDescent="0.25">
      <c r="A248" s="30"/>
      <c r="C248" s="9"/>
      <c r="D248" s="5"/>
      <c r="E248" s="2"/>
      <c r="F248" s="5"/>
      <c r="G248" s="5"/>
      <c r="H248" s="28"/>
      <c r="I248" s="28"/>
      <c r="J248" s="28"/>
      <c r="K248" s="28"/>
      <c r="L248" s="28"/>
      <c r="M248" s="28"/>
      <c r="N248" s="28"/>
      <c r="O248" s="28"/>
      <c r="P248" s="28"/>
      <c r="Q248" s="28"/>
      <c r="R248" s="28"/>
      <c r="S248" s="28"/>
      <c r="T248" s="2"/>
      <c r="U248" s="21"/>
      <c r="V248" s="26"/>
      <c r="W248" s="2"/>
      <c r="X248" s="26"/>
      <c r="Y248" s="26"/>
      <c r="Z248" s="5"/>
    </row>
    <row r="249" spans="1:26" s="8" customFormat="1" x14ac:dyDescent="0.25">
      <c r="A249" s="30"/>
      <c r="C249" s="9"/>
      <c r="D249" s="5"/>
      <c r="E249" s="2"/>
      <c r="F249" s="5"/>
      <c r="G249" s="5"/>
      <c r="H249" s="28"/>
      <c r="I249" s="28"/>
      <c r="J249" s="28"/>
      <c r="K249" s="28"/>
      <c r="L249" s="28"/>
      <c r="M249" s="28"/>
      <c r="N249" s="28"/>
      <c r="O249" s="28"/>
      <c r="P249" s="28"/>
      <c r="Q249" s="28"/>
      <c r="R249" s="28"/>
      <c r="S249" s="28"/>
      <c r="T249" s="2"/>
      <c r="U249" s="21"/>
      <c r="V249" s="26"/>
      <c r="W249" s="2"/>
      <c r="X249" s="26"/>
      <c r="Y249" s="26"/>
      <c r="Z249" s="5"/>
    </row>
    <row r="250" spans="1:26" s="8" customFormat="1" x14ac:dyDescent="0.25">
      <c r="A250" s="30"/>
      <c r="C250" s="9"/>
      <c r="D250" s="5"/>
      <c r="E250" s="2"/>
      <c r="F250" s="5"/>
      <c r="G250" s="5"/>
      <c r="H250" s="28"/>
      <c r="I250" s="28"/>
      <c r="J250" s="28"/>
      <c r="K250" s="28"/>
      <c r="L250" s="28"/>
      <c r="M250" s="28"/>
      <c r="N250" s="28"/>
      <c r="O250" s="28"/>
      <c r="P250" s="28"/>
      <c r="Q250" s="28"/>
      <c r="R250" s="28"/>
      <c r="S250" s="28"/>
      <c r="T250" s="2"/>
      <c r="U250" s="21"/>
      <c r="V250" s="26"/>
      <c r="W250" s="2"/>
      <c r="X250" s="26"/>
      <c r="Y250" s="26"/>
      <c r="Z250" s="5"/>
    </row>
    <row r="251" spans="1:26" s="8" customFormat="1" x14ac:dyDescent="0.25">
      <c r="A251" s="30"/>
      <c r="C251" s="9"/>
      <c r="D251" s="5"/>
      <c r="E251" s="2"/>
      <c r="F251" s="5"/>
      <c r="G251" s="5"/>
      <c r="H251" s="28"/>
      <c r="I251" s="28"/>
      <c r="J251" s="28"/>
      <c r="K251" s="28"/>
      <c r="L251" s="28"/>
      <c r="M251" s="28"/>
      <c r="N251" s="28"/>
      <c r="O251" s="28"/>
      <c r="P251" s="28"/>
      <c r="Q251" s="28"/>
      <c r="R251" s="28"/>
      <c r="S251" s="28"/>
      <c r="T251" s="2"/>
      <c r="U251" s="21"/>
      <c r="V251" s="26"/>
      <c r="W251" s="2"/>
      <c r="X251" s="26"/>
      <c r="Y251" s="26"/>
      <c r="Z251" s="5"/>
    </row>
    <row r="252" spans="1:26" s="8" customFormat="1" x14ac:dyDescent="0.25">
      <c r="A252" s="30"/>
      <c r="C252" s="9"/>
      <c r="D252" s="5"/>
      <c r="E252" s="2"/>
      <c r="F252" s="5"/>
      <c r="G252" s="5"/>
      <c r="H252" s="28"/>
      <c r="I252" s="28"/>
      <c r="J252" s="28"/>
      <c r="K252" s="28"/>
      <c r="L252" s="28"/>
      <c r="M252" s="28"/>
      <c r="N252" s="28"/>
      <c r="O252" s="28"/>
      <c r="P252" s="28"/>
      <c r="Q252" s="28"/>
      <c r="R252" s="28"/>
      <c r="S252" s="28"/>
      <c r="T252" s="2"/>
      <c r="U252" s="21"/>
      <c r="V252" s="26"/>
      <c r="W252" s="2"/>
      <c r="X252" s="26"/>
      <c r="Y252" s="26"/>
      <c r="Z252" s="5"/>
    </row>
    <row r="253" spans="1:26" s="8" customFormat="1" x14ac:dyDescent="0.25">
      <c r="A253" s="30"/>
      <c r="C253" s="9"/>
      <c r="D253" s="5"/>
      <c r="E253" s="2"/>
      <c r="F253" s="5"/>
      <c r="G253" s="5"/>
      <c r="H253" s="28"/>
      <c r="I253" s="28"/>
      <c r="J253" s="28"/>
      <c r="K253" s="28"/>
      <c r="L253" s="28"/>
      <c r="M253" s="28"/>
      <c r="N253" s="28"/>
      <c r="O253" s="28"/>
      <c r="P253" s="28"/>
      <c r="Q253" s="28"/>
      <c r="R253" s="28"/>
      <c r="S253" s="28"/>
      <c r="T253" s="2"/>
      <c r="U253" s="21"/>
      <c r="V253" s="26"/>
      <c r="W253" s="2"/>
      <c r="X253" s="26"/>
      <c r="Y253" s="26"/>
      <c r="Z253" s="5"/>
    </row>
    <row r="254" spans="1:26" s="8" customFormat="1" x14ac:dyDescent="0.25">
      <c r="A254" s="30"/>
      <c r="C254" s="9"/>
      <c r="D254" s="5"/>
      <c r="E254" s="2"/>
      <c r="F254" s="5"/>
      <c r="G254" s="5"/>
      <c r="H254" s="28"/>
      <c r="I254" s="28"/>
      <c r="J254" s="28"/>
      <c r="K254" s="28"/>
      <c r="L254" s="28"/>
      <c r="M254" s="28"/>
      <c r="N254" s="28"/>
      <c r="O254" s="28"/>
      <c r="P254" s="28"/>
      <c r="Q254" s="28"/>
      <c r="R254" s="28"/>
      <c r="S254" s="28"/>
      <c r="T254" s="2"/>
      <c r="U254" s="21"/>
      <c r="V254" s="26"/>
      <c r="W254" s="2"/>
      <c r="X254" s="26"/>
      <c r="Y254" s="26"/>
      <c r="Z254" s="5"/>
    </row>
    <row r="255" spans="1:26" s="8" customFormat="1" x14ac:dyDescent="0.25">
      <c r="A255" s="30"/>
      <c r="C255" s="9"/>
      <c r="D255" s="5"/>
      <c r="E255" s="2"/>
      <c r="F255" s="5"/>
      <c r="G255" s="5"/>
      <c r="H255" s="28"/>
      <c r="I255" s="28"/>
      <c r="J255" s="28"/>
      <c r="K255" s="28"/>
      <c r="L255" s="28"/>
      <c r="M255" s="28"/>
      <c r="N255" s="28"/>
      <c r="O255" s="28"/>
      <c r="P255" s="28"/>
      <c r="Q255" s="28"/>
      <c r="R255" s="28"/>
      <c r="S255" s="28"/>
      <c r="T255" s="2"/>
      <c r="U255" s="21"/>
      <c r="V255" s="26"/>
      <c r="W255" s="2"/>
      <c r="X255" s="26"/>
      <c r="Y255" s="26"/>
      <c r="Z255" s="5"/>
    </row>
    <row r="256" spans="1:26" s="8" customFormat="1" x14ac:dyDescent="0.25">
      <c r="A256" s="30"/>
      <c r="C256" s="9"/>
      <c r="D256" s="5"/>
      <c r="E256" s="2"/>
      <c r="F256" s="5"/>
      <c r="G256" s="5"/>
      <c r="H256" s="28"/>
      <c r="I256" s="28"/>
      <c r="J256" s="28"/>
      <c r="K256" s="28"/>
      <c r="L256" s="28"/>
      <c r="M256" s="28"/>
      <c r="N256" s="28"/>
      <c r="O256" s="28"/>
      <c r="P256" s="28"/>
      <c r="Q256" s="28"/>
      <c r="R256" s="28"/>
      <c r="S256" s="28"/>
      <c r="T256" s="2"/>
      <c r="U256" s="21"/>
      <c r="V256" s="26"/>
      <c r="W256" s="2"/>
      <c r="X256" s="26"/>
      <c r="Y256" s="26"/>
      <c r="Z256" s="5"/>
    </row>
    <row r="257" spans="1:26" s="8" customFormat="1" x14ac:dyDescent="0.25">
      <c r="A257" s="30"/>
      <c r="C257" s="9"/>
      <c r="D257" s="5"/>
      <c r="E257" s="2"/>
      <c r="F257" s="5"/>
      <c r="G257" s="5"/>
      <c r="H257" s="28"/>
      <c r="I257" s="28"/>
      <c r="J257" s="28"/>
      <c r="K257" s="28"/>
      <c r="L257" s="28"/>
      <c r="M257" s="28"/>
      <c r="N257" s="28"/>
      <c r="O257" s="28"/>
      <c r="P257" s="28"/>
      <c r="Q257" s="28"/>
      <c r="R257" s="28"/>
      <c r="S257" s="28"/>
      <c r="T257" s="2"/>
      <c r="U257" s="21"/>
      <c r="V257" s="26"/>
      <c r="W257" s="2"/>
      <c r="X257" s="26"/>
      <c r="Y257" s="26"/>
      <c r="Z257" s="5"/>
    </row>
    <row r="258" spans="1:26" s="8" customFormat="1" x14ac:dyDescent="0.25">
      <c r="A258" s="30"/>
      <c r="C258" s="9"/>
      <c r="D258" s="5"/>
      <c r="E258" s="2"/>
      <c r="F258" s="5"/>
      <c r="G258" s="5"/>
      <c r="H258" s="28"/>
      <c r="I258" s="28"/>
      <c r="J258" s="28"/>
      <c r="K258" s="28"/>
      <c r="L258" s="28"/>
      <c r="M258" s="28"/>
      <c r="N258" s="28"/>
      <c r="O258" s="28"/>
      <c r="P258" s="28"/>
      <c r="Q258" s="28"/>
      <c r="R258" s="28"/>
      <c r="S258" s="28"/>
      <c r="T258" s="2"/>
      <c r="U258" s="21"/>
      <c r="V258" s="26"/>
      <c r="W258" s="2"/>
      <c r="X258" s="26"/>
      <c r="Y258" s="26"/>
      <c r="Z258" s="5"/>
    </row>
    <row r="259" spans="1:26" s="8" customFormat="1" x14ac:dyDescent="0.25">
      <c r="A259" s="30"/>
      <c r="C259" s="9"/>
      <c r="D259" s="5"/>
      <c r="E259" s="2"/>
      <c r="F259" s="5"/>
      <c r="G259" s="5"/>
      <c r="H259" s="28"/>
      <c r="I259" s="28"/>
      <c r="J259" s="28"/>
      <c r="K259" s="28"/>
      <c r="L259" s="28"/>
      <c r="M259" s="28"/>
      <c r="N259" s="28"/>
      <c r="O259" s="28"/>
      <c r="P259" s="28"/>
      <c r="Q259" s="28"/>
      <c r="R259" s="28"/>
      <c r="S259" s="28"/>
      <c r="T259" s="2"/>
      <c r="U259" s="21"/>
      <c r="V259" s="26"/>
      <c r="W259" s="2"/>
      <c r="X259" s="26"/>
      <c r="Y259" s="26"/>
      <c r="Z259" s="5"/>
    </row>
    <row r="260" spans="1:26" s="8" customFormat="1" x14ac:dyDescent="0.25">
      <c r="A260" s="30"/>
      <c r="C260" s="9"/>
      <c r="D260" s="5"/>
      <c r="E260" s="2"/>
      <c r="F260" s="5"/>
      <c r="G260" s="5"/>
      <c r="H260" s="28"/>
      <c r="I260" s="28"/>
      <c r="J260" s="28"/>
      <c r="K260" s="28"/>
      <c r="L260" s="28"/>
      <c r="M260" s="28"/>
      <c r="N260" s="28"/>
      <c r="O260" s="28"/>
      <c r="P260" s="28"/>
      <c r="Q260" s="28"/>
      <c r="R260" s="28"/>
      <c r="S260" s="28"/>
      <c r="T260" s="2"/>
      <c r="U260" s="21"/>
      <c r="V260" s="26"/>
      <c r="W260" s="2"/>
      <c r="X260" s="26"/>
      <c r="Y260" s="26"/>
      <c r="Z260" s="5"/>
    </row>
    <row r="261" spans="1:26" s="8" customFormat="1" x14ac:dyDescent="0.25">
      <c r="A261" s="30"/>
      <c r="C261" s="9"/>
      <c r="D261" s="5"/>
      <c r="E261" s="2"/>
      <c r="F261" s="5"/>
      <c r="G261" s="5"/>
      <c r="H261" s="28"/>
      <c r="I261" s="28"/>
      <c r="J261" s="28"/>
      <c r="K261" s="28"/>
      <c r="L261" s="28"/>
      <c r="M261" s="28"/>
      <c r="N261" s="28"/>
      <c r="O261" s="28"/>
      <c r="P261" s="28"/>
      <c r="Q261" s="28"/>
      <c r="R261" s="28"/>
      <c r="S261" s="28"/>
      <c r="T261" s="2"/>
      <c r="U261" s="21"/>
      <c r="V261" s="26"/>
      <c r="W261" s="2"/>
      <c r="X261" s="26"/>
      <c r="Y261" s="26"/>
      <c r="Z261" s="5"/>
    </row>
    <row r="262" spans="1:26" s="8" customFormat="1" x14ac:dyDescent="0.25">
      <c r="A262" s="30"/>
      <c r="C262" s="9"/>
      <c r="D262" s="5"/>
      <c r="E262" s="2"/>
      <c r="F262" s="5"/>
      <c r="G262" s="5"/>
      <c r="H262" s="28"/>
      <c r="I262" s="28"/>
      <c r="J262" s="28"/>
      <c r="K262" s="28"/>
      <c r="L262" s="28"/>
      <c r="M262" s="28"/>
      <c r="N262" s="28"/>
      <c r="O262" s="28"/>
      <c r="P262" s="28"/>
      <c r="Q262" s="28"/>
      <c r="R262" s="28"/>
      <c r="S262" s="28"/>
      <c r="T262" s="2"/>
      <c r="U262" s="21"/>
      <c r="V262" s="26"/>
      <c r="W262" s="2"/>
      <c r="X262" s="26"/>
      <c r="Y262" s="26"/>
      <c r="Z262" s="5"/>
    </row>
    <row r="263" spans="1:26" s="8" customFormat="1" x14ac:dyDescent="0.25">
      <c r="A263" s="30"/>
      <c r="C263" s="9"/>
      <c r="D263" s="5"/>
      <c r="E263" s="2"/>
      <c r="F263" s="5"/>
      <c r="G263" s="5"/>
      <c r="H263" s="28"/>
      <c r="I263" s="28"/>
      <c r="J263" s="28"/>
      <c r="K263" s="28"/>
      <c r="L263" s="28"/>
      <c r="M263" s="28"/>
      <c r="N263" s="28"/>
      <c r="O263" s="28"/>
      <c r="P263" s="28"/>
      <c r="Q263" s="28"/>
      <c r="R263" s="28"/>
      <c r="S263" s="28"/>
      <c r="T263" s="2"/>
      <c r="U263" s="21"/>
      <c r="V263" s="26"/>
      <c r="W263" s="2"/>
      <c r="X263" s="26"/>
      <c r="Y263" s="26"/>
      <c r="Z263" s="5"/>
    </row>
    <row r="264" spans="1:26" s="8" customFormat="1" x14ac:dyDescent="0.25">
      <c r="A264" s="30"/>
      <c r="C264" s="9"/>
      <c r="D264" s="5"/>
      <c r="E264" s="2"/>
      <c r="F264" s="5"/>
      <c r="G264" s="5"/>
      <c r="H264" s="28"/>
      <c r="I264" s="28"/>
      <c r="J264" s="28"/>
      <c r="K264" s="28"/>
      <c r="L264" s="28"/>
      <c r="M264" s="28"/>
      <c r="N264" s="28"/>
      <c r="O264" s="28"/>
      <c r="P264" s="28"/>
      <c r="Q264" s="28"/>
      <c r="R264" s="28"/>
      <c r="S264" s="28"/>
      <c r="T264" s="2"/>
      <c r="U264" s="21"/>
      <c r="V264" s="26"/>
      <c r="W264" s="2"/>
      <c r="X264" s="26"/>
      <c r="Y264" s="26"/>
      <c r="Z264" s="5"/>
    </row>
    <row r="265" spans="1:26" s="8" customFormat="1" x14ac:dyDescent="0.25">
      <c r="A265" s="30"/>
      <c r="C265" s="9"/>
      <c r="D265" s="5"/>
      <c r="E265" s="2"/>
      <c r="F265" s="5"/>
      <c r="G265" s="5"/>
      <c r="H265" s="28"/>
      <c r="I265" s="28"/>
      <c r="J265" s="28"/>
      <c r="K265" s="28"/>
      <c r="L265" s="28"/>
      <c r="M265" s="28"/>
      <c r="N265" s="28"/>
      <c r="O265" s="28"/>
      <c r="P265" s="28"/>
      <c r="Q265" s="28"/>
      <c r="R265" s="28"/>
      <c r="S265" s="28"/>
      <c r="T265" s="2"/>
      <c r="U265" s="21"/>
      <c r="V265" s="26"/>
      <c r="W265" s="2"/>
      <c r="X265" s="26"/>
      <c r="Y265" s="26"/>
      <c r="Z265" s="5"/>
    </row>
    <row r="266" spans="1:26" s="8" customFormat="1" x14ac:dyDescent="0.25">
      <c r="A266" s="30"/>
      <c r="C266" s="9"/>
      <c r="D266" s="5"/>
      <c r="E266" s="2"/>
      <c r="F266" s="5"/>
      <c r="G266" s="5"/>
      <c r="H266" s="28"/>
      <c r="I266" s="28"/>
      <c r="J266" s="28"/>
      <c r="K266" s="28"/>
      <c r="L266" s="28"/>
      <c r="M266" s="28"/>
      <c r="N266" s="28"/>
      <c r="O266" s="28"/>
      <c r="P266" s="28"/>
      <c r="Q266" s="28"/>
      <c r="R266" s="28"/>
      <c r="S266" s="28"/>
      <c r="T266" s="2"/>
      <c r="U266" s="21"/>
      <c r="V266" s="26"/>
      <c r="W266" s="2"/>
      <c r="X266" s="26"/>
      <c r="Y266" s="26"/>
      <c r="Z266" s="5"/>
    </row>
    <row r="267" spans="1:26" s="8" customFormat="1" x14ac:dyDescent="0.25">
      <c r="A267" s="30"/>
      <c r="C267" s="9"/>
      <c r="D267" s="5"/>
      <c r="E267" s="2"/>
      <c r="F267" s="5"/>
      <c r="G267" s="5"/>
      <c r="H267" s="28"/>
      <c r="I267" s="28"/>
      <c r="J267" s="28"/>
      <c r="K267" s="28"/>
      <c r="L267" s="28"/>
      <c r="M267" s="28"/>
      <c r="N267" s="28"/>
      <c r="O267" s="28"/>
      <c r="P267" s="28"/>
      <c r="Q267" s="28"/>
      <c r="R267" s="28"/>
      <c r="S267" s="28"/>
      <c r="T267" s="2"/>
      <c r="U267" s="21"/>
      <c r="V267" s="26"/>
      <c r="W267" s="2"/>
      <c r="X267" s="26"/>
      <c r="Y267" s="26"/>
      <c r="Z267" s="5"/>
    </row>
    <row r="268" spans="1:26" s="8" customFormat="1" x14ac:dyDescent="0.25">
      <c r="A268" s="30"/>
      <c r="C268" s="9"/>
      <c r="D268" s="5"/>
      <c r="E268" s="2"/>
      <c r="F268" s="5"/>
      <c r="G268" s="5"/>
      <c r="H268" s="28"/>
      <c r="I268" s="28"/>
      <c r="J268" s="28"/>
      <c r="K268" s="28"/>
      <c r="L268" s="28"/>
      <c r="M268" s="28"/>
      <c r="N268" s="28"/>
      <c r="O268" s="28"/>
      <c r="P268" s="28"/>
      <c r="Q268" s="28"/>
      <c r="R268" s="28"/>
      <c r="S268" s="28"/>
      <c r="T268" s="2"/>
      <c r="U268" s="21"/>
      <c r="V268" s="26"/>
      <c r="W268" s="2"/>
      <c r="X268" s="26"/>
      <c r="Y268" s="26"/>
      <c r="Z268" s="5"/>
    </row>
    <row r="269" spans="1:26" s="8" customFormat="1" x14ac:dyDescent="0.25">
      <c r="A269" s="30"/>
      <c r="C269" s="9"/>
      <c r="D269" s="5"/>
      <c r="E269" s="2"/>
      <c r="F269" s="5"/>
      <c r="G269" s="5"/>
      <c r="H269" s="28"/>
      <c r="I269" s="28"/>
      <c r="J269" s="28"/>
      <c r="K269" s="28"/>
      <c r="L269" s="28"/>
      <c r="M269" s="28"/>
      <c r="N269" s="28"/>
      <c r="O269" s="28"/>
      <c r="P269" s="28"/>
      <c r="Q269" s="28"/>
      <c r="R269" s="28"/>
      <c r="S269" s="28"/>
      <c r="T269" s="2"/>
      <c r="U269" s="21"/>
      <c r="V269" s="26"/>
      <c r="W269" s="2"/>
      <c r="X269" s="26"/>
      <c r="Y269" s="26"/>
      <c r="Z269" s="5"/>
    </row>
    <row r="270" spans="1:26" s="8" customFormat="1" x14ac:dyDescent="0.25">
      <c r="A270" s="30"/>
      <c r="C270" s="9"/>
      <c r="D270" s="5"/>
      <c r="E270" s="2"/>
      <c r="F270" s="5"/>
      <c r="G270" s="5"/>
      <c r="H270" s="28"/>
      <c r="I270" s="28"/>
      <c r="J270" s="28"/>
      <c r="K270" s="28"/>
      <c r="L270" s="28"/>
      <c r="M270" s="28"/>
      <c r="N270" s="28"/>
      <c r="O270" s="28"/>
      <c r="P270" s="28"/>
      <c r="Q270" s="28"/>
      <c r="R270" s="28"/>
      <c r="S270" s="28"/>
      <c r="T270" s="2"/>
      <c r="U270" s="21"/>
      <c r="V270" s="26"/>
      <c r="W270" s="2"/>
      <c r="X270" s="26"/>
      <c r="Y270" s="26"/>
      <c r="Z270" s="5"/>
    </row>
    <row r="271" spans="1:26" s="8" customFormat="1" x14ac:dyDescent="0.25">
      <c r="A271" s="30"/>
      <c r="C271" s="9"/>
      <c r="D271" s="5"/>
      <c r="E271" s="2"/>
      <c r="F271" s="5"/>
      <c r="G271" s="5"/>
      <c r="H271" s="28"/>
      <c r="I271" s="28"/>
      <c r="J271" s="28"/>
      <c r="K271" s="28"/>
      <c r="L271" s="28"/>
      <c r="M271" s="28"/>
      <c r="N271" s="28"/>
      <c r="O271" s="28"/>
      <c r="P271" s="28"/>
      <c r="Q271" s="28"/>
      <c r="R271" s="28"/>
      <c r="S271" s="28"/>
      <c r="T271" s="2"/>
      <c r="U271" s="21"/>
      <c r="V271" s="26"/>
      <c r="W271" s="2"/>
      <c r="X271" s="26"/>
      <c r="Y271" s="26"/>
      <c r="Z271" s="5"/>
    </row>
    <row r="272" spans="1:26" s="8" customFormat="1" x14ac:dyDescent="0.25">
      <c r="A272" s="30"/>
      <c r="C272" s="9"/>
      <c r="D272" s="5"/>
      <c r="E272" s="2"/>
      <c r="F272" s="5"/>
      <c r="G272" s="5"/>
      <c r="H272" s="28"/>
      <c r="I272" s="28"/>
      <c r="J272" s="28"/>
      <c r="K272" s="28"/>
      <c r="L272" s="28"/>
      <c r="M272" s="28"/>
      <c r="N272" s="28"/>
      <c r="O272" s="28"/>
      <c r="P272" s="28"/>
      <c r="Q272" s="28"/>
      <c r="R272" s="28"/>
      <c r="S272" s="28"/>
      <c r="T272" s="2"/>
      <c r="U272" s="21"/>
      <c r="V272" s="26"/>
      <c r="W272" s="2"/>
      <c r="X272" s="26"/>
      <c r="Y272" s="26"/>
      <c r="Z272" s="5"/>
    </row>
    <row r="273" spans="1:26" s="8" customFormat="1" x14ac:dyDescent="0.25">
      <c r="A273" s="30"/>
      <c r="C273" s="9"/>
      <c r="D273" s="5"/>
      <c r="E273" s="2"/>
      <c r="F273" s="5"/>
      <c r="G273" s="5"/>
      <c r="H273" s="28"/>
      <c r="I273" s="28"/>
      <c r="J273" s="28"/>
      <c r="K273" s="28"/>
      <c r="L273" s="28"/>
      <c r="M273" s="28"/>
      <c r="N273" s="28"/>
      <c r="O273" s="28"/>
      <c r="P273" s="28"/>
      <c r="Q273" s="28"/>
      <c r="R273" s="28"/>
      <c r="S273" s="28"/>
      <c r="T273" s="2"/>
      <c r="U273" s="21"/>
      <c r="V273" s="26"/>
      <c r="W273" s="2"/>
      <c r="X273" s="26"/>
      <c r="Y273" s="26"/>
      <c r="Z273" s="5"/>
    </row>
    <row r="274" spans="1:26" s="8" customFormat="1" x14ac:dyDescent="0.25">
      <c r="A274" s="30"/>
      <c r="C274" s="9"/>
      <c r="D274" s="5"/>
      <c r="E274" s="2"/>
      <c r="F274" s="5"/>
      <c r="G274" s="5"/>
      <c r="H274" s="28"/>
      <c r="I274" s="28"/>
      <c r="J274" s="28"/>
      <c r="K274" s="28"/>
      <c r="L274" s="28"/>
      <c r="M274" s="28"/>
      <c r="N274" s="28"/>
      <c r="O274" s="28"/>
      <c r="P274" s="28"/>
      <c r="Q274" s="28"/>
      <c r="R274" s="28"/>
      <c r="S274" s="28"/>
      <c r="T274" s="2"/>
      <c r="U274" s="21"/>
      <c r="V274" s="26"/>
      <c r="W274" s="2"/>
      <c r="X274" s="26"/>
      <c r="Y274" s="26"/>
      <c r="Z274" s="5"/>
    </row>
    <row r="275" spans="1:26" s="8" customFormat="1" x14ac:dyDescent="0.25">
      <c r="A275" s="30"/>
      <c r="C275" s="9"/>
      <c r="D275" s="5"/>
      <c r="E275" s="2"/>
      <c r="F275" s="5"/>
      <c r="G275" s="5"/>
      <c r="H275" s="28"/>
      <c r="I275" s="28"/>
      <c r="J275" s="28"/>
      <c r="K275" s="28"/>
      <c r="L275" s="28"/>
      <c r="M275" s="28"/>
      <c r="N275" s="28"/>
      <c r="O275" s="28"/>
      <c r="P275" s="28"/>
      <c r="Q275" s="28"/>
      <c r="R275" s="28"/>
      <c r="S275" s="28"/>
      <c r="T275" s="2"/>
      <c r="U275" s="21"/>
      <c r="V275" s="26"/>
      <c r="W275" s="2"/>
      <c r="X275" s="26"/>
      <c r="Y275" s="26"/>
      <c r="Z275" s="5"/>
    </row>
    <row r="276" spans="1:26" s="8" customFormat="1" x14ac:dyDescent="0.25">
      <c r="A276" s="30"/>
      <c r="C276" s="9"/>
      <c r="D276" s="5"/>
      <c r="E276" s="2"/>
      <c r="F276" s="5"/>
      <c r="G276" s="5"/>
      <c r="H276" s="28"/>
      <c r="I276" s="28"/>
      <c r="J276" s="28"/>
      <c r="K276" s="28"/>
      <c r="L276" s="28"/>
      <c r="M276" s="28"/>
      <c r="N276" s="28"/>
      <c r="O276" s="28"/>
      <c r="P276" s="28"/>
      <c r="Q276" s="28"/>
      <c r="R276" s="28"/>
      <c r="S276" s="28"/>
      <c r="T276" s="2"/>
      <c r="U276" s="21"/>
      <c r="V276" s="26"/>
      <c r="W276" s="2"/>
      <c r="X276" s="26"/>
      <c r="Y276" s="26"/>
      <c r="Z276" s="5"/>
    </row>
    <row r="277" spans="1:26" s="8" customFormat="1" x14ac:dyDescent="0.25">
      <c r="A277" s="30"/>
      <c r="C277" s="9"/>
      <c r="D277" s="5"/>
      <c r="E277" s="2"/>
      <c r="F277" s="5"/>
      <c r="G277" s="5"/>
      <c r="H277" s="28"/>
      <c r="I277" s="28"/>
      <c r="J277" s="28"/>
      <c r="K277" s="28"/>
      <c r="L277" s="28"/>
      <c r="M277" s="28"/>
      <c r="N277" s="28"/>
      <c r="O277" s="28"/>
      <c r="P277" s="28"/>
      <c r="Q277" s="28"/>
      <c r="R277" s="28"/>
      <c r="S277" s="28"/>
      <c r="T277" s="2"/>
      <c r="U277" s="21"/>
      <c r="V277" s="26"/>
      <c r="W277" s="2"/>
      <c r="X277" s="26"/>
      <c r="Y277" s="26"/>
      <c r="Z277" s="5"/>
    </row>
    <row r="278" spans="1:26" s="8" customFormat="1" x14ac:dyDescent="0.25">
      <c r="A278" s="30"/>
      <c r="C278" s="9"/>
      <c r="D278" s="5"/>
      <c r="E278" s="2"/>
      <c r="F278" s="5"/>
      <c r="G278" s="5"/>
      <c r="H278" s="28"/>
      <c r="I278" s="28"/>
      <c r="J278" s="28"/>
      <c r="K278" s="28"/>
      <c r="L278" s="28"/>
      <c r="M278" s="28"/>
      <c r="N278" s="28"/>
      <c r="O278" s="28"/>
      <c r="P278" s="28"/>
      <c r="Q278" s="28"/>
      <c r="R278" s="28"/>
      <c r="S278" s="28"/>
      <c r="T278" s="2"/>
      <c r="U278" s="21"/>
      <c r="V278" s="26"/>
      <c r="W278" s="2"/>
      <c r="X278" s="26"/>
      <c r="Y278" s="26"/>
      <c r="Z278" s="5"/>
    </row>
    <row r="279" spans="1:26" s="8" customFormat="1" x14ac:dyDescent="0.25">
      <c r="A279" s="30"/>
      <c r="C279" s="9"/>
      <c r="D279" s="5"/>
      <c r="E279" s="2"/>
      <c r="F279" s="5"/>
      <c r="G279" s="5"/>
      <c r="H279" s="28"/>
      <c r="I279" s="28"/>
      <c r="J279" s="28"/>
      <c r="K279" s="28"/>
      <c r="L279" s="28"/>
      <c r="M279" s="28"/>
      <c r="N279" s="28"/>
      <c r="O279" s="28"/>
      <c r="P279" s="28"/>
      <c r="Q279" s="28"/>
      <c r="R279" s="28"/>
      <c r="S279" s="28"/>
      <c r="T279" s="2"/>
      <c r="U279" s="21"/>
      <c r="V279" s="26"/>
      <c r="W279" s="2"/>
      <c r="X279" s="26"/>
      <c r="Y279" s="26"/>
      <c r="Z279" s="5"/>
    </row>
    <row r="280" spans="1:26" s="8" customFormat="1" x14ac:dyDescent="0.25">
      <c r="A280" s="30"/>
      <c r="C280" s="9"/>
      <c r="D280" s="5"/>
      <c r="E280" s="2"/>
      <c r="F280" s="5"/>
      <c r="G280" s="5"/>
      <c r="H280" s="28"/>
      <c r="I280" s="28"/>
      <c r="J280" s="28"/>
      <c r="K280" s="28"/>
      <c r="L280" s="28"/>
      <c r="M280" s="28"/>
      <c r="N280" s="28"/>
      <c r="O280" s="28"/>
      <c r="P280" s="28"/>
      <c r="Q280" s="28"/>
      <c r="R280" s="28"/>
      <c r="S280" s="28"/>
      <c r="T280" s="2"/>
      <c r="U280" s="21"/>
      <c r="V280" s="26"/>
      <c r="W280" s="2"/>
      <c r="X280" s="26"/>
      <c r="Y280" s="26"/>
      <c r="Z280" s="5"/>
    </row>
    <row r="281" spans="1:26" s="8" customFormat="1" x14ac:dyDescent="0.25">
      <c r="A281" s="30"/>
      <c r="C281" s="9"/>
      <c r="D281" s="5"/>
      <c r="E281" s="2"/>
      <c r="F281" s="5"/>
      <c r="G281" s="5"/>
      <c r="H281" s="28"/>
      <c r="I281" s="28"/>
      <c r="J281" s="28"/>
      <c r="K281" s="28"/>
      <c r="L281" s="28"/>
      <c r="M281" s="28"/>
      <c r="N281" s="28"/>
      <c r="O281" s="28"/>
      <c r="P281" s="28"/>
      <c r="Q281" s="28"/>
      <c r="R281" s="28"/>
      <c r="S281" s="28"/>
      <c r="T281" s="2"/>
      <c r="U281" s="21"/>
      <c r="V281" s="26"/>
      <c r="W281" s="2"/>
      <c r="X281" s="26"/>
      <c r="Y281" s="26"/>
      <c r="Z281" s="5"/>
    </row>
    <row r="282" spans="1:26" s="8" customFormat="1" x14ac:dyDescent="0.25">
      <c r="A282" s="30"/>
      <c r="C282" s="9"/>
      <c r="D282" s="5"/>
      <c r="E282" s="2"/>
      <c r="F282" s="5"/>
      <c r="G282" s="5"/>
      <c r="H282" s="28"/>
      <c r="I282" s="28"/>
      <c r="J282" s="28"/>
      <c r="K282" s="28"/>
      <c r="L282" s="28"/>
      <c r="M282" s="28"/>
      <c r="N282" s="28"/>
      <c r="O282" s="28"/>
      <c r="P282" s="28"/>
      <c r="Q282" s="28"/>
      <c r="R282" s="28"/>
      <c r="S282" s="28"/>
      <c r="T282" s="2"/>
      <c r="U282" s="21"/>
      <c r="V282" s="26"/>
      <c r="W282" s="2"/>
      <c r="X282" s="26"/>
      <c r="Y282" s="26"/>
      <c r="Z282" s="5"/>
    </row>
    <row r="283" spans="1:26" s="8" customFormat="1" x14ac:dyDescent="0.25">
      <c r="A283" s="30"/>
      <c r="C283" s="9"/>
      <c r="D283" s="5"/>
      <c r="E283" s="2"/>
      <c r="F283" s="5"/>
      <c r="G283" s="5"/>
      <c r="H283" s="28"/>
      <c r="I283" s="28"/>
      <c r="J283" s="28"/>
      <c r="K283" s="28"/>
      <c r="L283" s="28"/>
      <c r="M283" s="28"/>
      <c r="N283" s="28"/>
      <c r="O283" s="28"/>
      <c r="P283" s="28"/>
      <c r="Q283" s="28"/>
      <c r="R283" s="28"/>
      <c r="S283" s="28"/>
      <c r="T283" s="2"/>
      <c r="U283" s="21"/>
      <c r="V283" s="26"/>
      <c r="W283" s="2"/>
      <c r="X283" s="26"/>
      <c r="Y283" s="26"/>
      <c r="Z283" s="5"/>
    </row>
    <row r="284" spans="1:26" s="8" customFormat="1" x14ac:dyDescent="0.25">
      <c r="A284" s="30"/>
      <c r="C284" s="9"/>
      <c r="D284" s="5"/>
      <c r="E284" s="2"/>
      <c r="F284" s="5"/>
      <c r="G284" s="5"/>
      <c r="H284" s="28"/>
      <c r="I284" s="28"/>
      <c r="J284" s="28"/>
      <c r="K284" s="28"/>
      <c r="L284" s="28"/>
      <c r="M284" s="28"/>
      <c r="N284" s="28"/>
      <c r="O284" s="28"/>
      <c r="P284" s="28"/>
      <c r="Q284" s="28"/>
      <c r="R284" s="28"/>
      <c r="S284" s="28"/>
      <c r="T284" s="2"/>
      <c r="U284" s="21"/>
      <c r="V284" s="26"/>
      <c r="W284" s="2"/>
      <c r="X284" s="26"/>
      <c r="Y284" s="26"/>
      <c r="Z284" s="5"/>
    </row>
    <row r="285" spans="1:26" s="8" customFormat="1" x14ac:dyDescent="0.25">
      <c r="A285" s="30"/>
      <c r="C285" s="9"/>
      <c r="D285" s="5"/>
      <c r="E285" s="2"/>
      <c r="F285" s="5"/>
      <c r="G285" s="5"/>
      <c r="H285" s="28"/>
      <c r="I285" s="28"/>
      <c r="J285" s="28"/>
      <c r="K285" s="28"/>
      <c r="L285" s="28"/>
      <c r="M285" s="28"/>
      <c r="N285" s="28"/>
      <c r="O285" s="28"/>
      <c r="P285" s="28"/>
      <c r="Q285" s="28"/>
      <c r="R285" s="28"/>
      <c r="S285" s="28"/>
      <c r="T285" s="2"/>
      <c r="U285" s="21"/>
      <c r="V285" s="26"/>
      <c r="W285" s="2"/>
      <c r="X285" s="26"/>
      <c r="Y285" s="26"/>
      <c r="Z285" s="5"/>
    </row>
    <row r="286" spans="1:26" s="8" customFormat="1" x14ac:dyDescent="0.25">
      <c r="A286" s="30"/>
      <c r="C286" s="9"/>
      <c r="D286" s="5"/>
      <c r="E286" s="2"/>
      <c r="F286" s="5"/>
      <c r="G286" s="5"/>
      <c r="H286" s="28"/>
      <c r="I286" s="28"/>
      <c r="J286" s="28"/>
      <c r="K286" s="28"/>
      <c r="L286" s="28"/>
      <c r="M286" s="28"/>
      <c r="N286" s="28"/>
      <c r="O286" s="28"/>
      <c r="P286" s="28"/>
      <c r="Q286" s="28"/>
      <c r="R286" s="28"/>
      <c r="S286" s="28"/>
      <c r="T286" s="2"/>
      <c r="U286" s="21"/>
      <c r="V286" s="26"/>
      <c r="W286" s="2"/>
      <c r="X286" s="26"/>
      <c r="Y286" s="26"/>
      <c r="Z286" s="5"/>
    </row>
    <row r="287" spans="1:26" s="8" customFormat="1" x14ac:dyDescent="0.25">
      <c r="A287" s="30"/>
      <c r="C287" s="9"/>
      <c r="D287" s="5"/>
      <c r="E287" s="2"/>
      <c r="F287" s="5"/>
      <c r="G287" s="5"/>
      <c r="H287" s="28"/>
      <c r="I287" s="28"/>
      <c r="J287" s="28"/>
      <c r="K287" s="28"/>
      <c r="L287" s="28"/>
      <c r="M287" s="28"/>
      <c r="N287" s="28"/>
      <c r="O287" s="28"/>
      <c r="P287" s="28"/>
      <c r="Q287" s="28"/>
      <c r="R287" s="28"/>
      <c r="S287" s="28"/>
      <c r="T287" s="2"/>
      <c r="U287" s="21"/>
      <c r="V287" s="26"/>
      <c r="W287" s="2"/>
      <c r="X287" s="26"/>
      <c r="Y287" s="26"/>
      <c r="Z287" s="5"/>
    </row>
    <row r="288" spans="1:26" s="8" customFormat="1" x14ac:dyDescent="0.25">
      <c r="A288" s="30"/>
      <c r="C288" s="9"/>
      <c r="D288" s="5"/>
      <c r="E288" s="2"/>
      <c r="F288" s="5"/>
      <c r="G288" s="5"/>
      <c r="H288" s="28"/>
      <c r="I288" s="28"/>
      <c r="J288" s="28"/>
      <c r="K288" s="28"/>
      <c r="L288" s="28"/>
      <c r="M288" s="28"/>
      <c r="N288" s="28"/>
      <c r="O288" s="28"/>
      <c r="P288" s="28"/>
      <c r="Q288" s="28"/>
      <c r="R288" s="28"/>
      <c r="S288" s="28"/>
      <c r="T288" s="2"/>
      <c r="U288" s="21"/>
      <c r="V288" s="26"/>
      <c r="W288" s="2"/>
      <c r="X288" s="26"/>
      <c r="Y288" s="26"/>
      <c r="Z288" s="5"/>
    </row>
    <row r="289" spans="1:26" s="8" customFormat="1" x14ac:dyDescent="0.25">
      <c r="A289" s="30"/>
      <c r="C289" s="9"/>
      <c r="D289" s="5"/>
      <c r="E289" s="2"/>
      <c r="F289" s="5"/>
      <c r="G289" s="5"/>
      <c r="H289" s="28"/>
      <c r="I289" s="28"/>
      <c r="J289" s="28"/>
      <c r="K289" s="28"/>
      <c r="L289" s="28"/>
      <c r="M289" s="28"/>
      <c r="N289" s="28"/>
      <c r="O289" s="28"/>
      <c r="P289" s="28"/>
      <c r="Q289" s="28"/>
      <c r="R289" s="28"/>
      <c r="S289" s="28"/>
      <c r="T289" s="2"/>
      <c r="U289" s="21"/>
      <c r="V289" s="26"/>
      <c r="W289" s="2"/>
      <c r="X289" s="26"/>
      <c r="Y289" s="26"/>
      <c r="Z289" s="5"/>
    </row>
    <row r="290" spans="1:26" s="8" customFormat="1" x14ac:dyDescent="0.25">
      <c r="A290" s="30"/>
      <c r="C290" s="9"/>
      <c r="D290" s="5"/>
      <c r="E290" s="2"/>
      <c r="F290" s="5"/>
      <c r="G290" s="5"/>
      <c r="H290" s="28"/>
      <c r="I290" s="28"/>
      <c r="J290" s="28"/>
      <c r="K290" s="28"/>
      <c r="L290" s="28"/>
      <c r="M290" s="28"/>
      <c r="N290" s="28"/>
      <c r="O290" s="28"/>
      <c r="P290" s="28"/>
      <c r="Q290" s="28"/>
      <c r="R290" s="28"/>
      <c r="S290" s="28"/>
      <c r="T290" s="2"/>
      <c r="U290" s="21"/>
      <c r="V290" s="26"/>
      <c r="W290" s="2"/>
      <c r="X290" s="26"/>
      <c r="Y290" s="26"/>
      <c r="Z290" s="5"/>
    </row>
    <row r="291" spans="1:26" s="8" customFormat="1" x14ac:dyDescent="0.25">
      <c r="A291" s="30"/>
      <c r="C291" s="9"/>
      <c r="D291" s="5"/>
      <c r="E291" s="2"/>
      <c r="F291" s="5"/>
      <c r="G291" s="5"/>
      <c r="H291" s="28"/>
      <c r="I291" s="28"/>
      <c r="J291" s="28"/>
      <c r="K291" s="28"/>
      <c r="L291" s="28"/>
      <c r="M291" s="28"/>
      <c r="N291" s="28"/>
      <c r="O291" s="28"/>
      <c r="P291" s="28"/>
      <c r="Q291" s="28"/>
      <c r="R291" s="28"/>
      <c r="S291" s="28"/>
      <c r="T291" s="2"/>
      <c r="U291" s="21"/>
      <c r="V291" s="26"/>
      <c r="W291" s="2"/>
      <c r="X291" s="26"/>
      <c r="Y291" s="26"/>
      <c r="Z291" s="5"/>
    </row>
    <row r="292" spans="1:26" s="8" customFormat="1" x14ac:dyDescent="0.25">
      <c r="A292" s="30"/>
      <c r="C292" s="9"/>
      <c r="D292" s="5"/>
      <c r="E292" s="2"/>
      <c r="F292" s="5"/>
      <c r="G292" s="5"/>
      <c r="H292" s="28"/>
      <c r="I292" s="28"/>
      <c r="J292" s="28"/>
      <c r="K292" s="28"/>
      <c r="L292" s="28"/>
      <c r="M292" s="28"/>
      <c r="N292" s="28"/>
      <c r="O292" s="28"/>
      <c r="P292" s="28"/>
      <c r="Q292" s="28"/>
      <c r="R292" s="28"/>
      <c r="S292" s="28"/>
      <c r="T292" s="2"/>
      <c r="U292" s="21"/>
      <c r="V292" s="26"/>
      <c r="W292" s="2"/>
      <c r="X292" s="26"/>
      <c r="Y292" s="26"/>
      <c r="Z292" s="5"/>
    </row>
    <row r="293" spans="1:26" s="8" customFormat="1" x14ac:dyDescent="0.25">
      <c r="A293" s="30"/>
      <c r="C293" s="9"/>
      <c r="D293" s="5"/>
      <c r="E293" s="2"/>
      <c r="F293" s="5"/>
      <c r="G293" s="5"/>
      <c r="H293" s="28"/>
      <c r="I293" s="28"/>
      <c r="J293" s="28"/>
      <c r="K293" s="28"/>
      <c r="L293" s="28"/>
      <c r="M293" s="28"/>
      <c r="N293" s="28"/>
      <c r="O293" s="28"/>
      <c r="P293" s="28"/>
      <c r="Q293" s="28"/>
      <c r="R293" s="28"/>
      <c r="S293" s="28"/>
      <c r="T293" s="2"/>
      <c r="U293" s="21"/>
      <c r="V293" s="26"/>
      <c r="W293" s="2"/>
      <c r="X293" s="26"/>
      <c r="Y293" s="26"/>
      <c r="Z293" s="5"/>
    </row>
    <row r="294" spans="1:26" s="8" customFormat="1" x14ac:dyDescent="0.25">
      <c r="A294" s="30"/>
      <c r="C294" s="9"/>
      <c r="D294" s="5"/>
      <c r="E294" s="2"/>
      <c r="F294" s="5"/>
      <c r="G294" s="5"/>
      <c r="H294" s="28"/>
      <c r="I294" s="28"/>
      <c r="J294" s="28"/>
      <c r="K294" s="28"/>
      <c r="L294" s="28"/>
      <c r="M294" s="28"/>
      <c r="N294" s="28"/>
      <c r="O294" s="28"/>
      <c r="P294" s="28"/>
      <c r="Q294" s="28"/>
      <c r="R294" s="28"/>
      <c r="S294" s="28"/>
      <c r="T294" s="2"/>
      <c r="U294" s="21"/>
      <c r="V294" s="26"/>
      <c r="W294" s="2"/>
      <c r="X294" s="26"/>
      <c r="Y294" s="26"/>
      <c r="Z294" s="5"/>
    </row>
    <row r="295" spans="1:26" s="8" customFormat="1" x14ac:dyDescent="0.25">
      <c r="A295" s="30"/>
      <c r="C295" s="9"/>
      <c r="D295" s="5"/>
      <c r="E295" s="2"/>
      <c r="F295" s="5"/>
      <c r="G295" s="5"/>
      <c r="H295" s="28"/>
      <c r="I295" s="28"/>
      <c r="J295" s="28"/>
      <c r="K295" s="28"/>
      <c r="L295" s="28"/>
      <c r="M295" s="28"/>
      <c r="N295" s="28"/>
      <c r="O295" s="28"/>
      <c r="P295" s="28"/>
      <c r="Q295" s="28"/>
      <c r="R295" s="28"/>
      <c r="S295" s="28"/>
      <c r="T295" s="2"/>
      <c r="U295" s="21"/>
      <c r="V295" s="26"/>
      <c r="W295" s="2"/>
      <c r="X295" s="26"/>
      <c r="Y295" s="26"/>
      <c r="Z295" s="5"/>
    </row>
    <row r="296" spans="1:26" s="8" customFormat="1" x14ac:dyDescent="0.25">
      <c r="A296" s="30"/>
      <c r="C296" s="9"/>
      <c r="D296" s="5"/>
      <c r="E296" s="2"/>
      <c r="F296" s="5"/>
      <c r="G296" s="5"/>
      <c r="H296" s="28"/>
      <c r="I296" s="28"/>
      <c r="J296" s="28"/>
      <c r="K296" s="28"/>
      <c r="L296" s="28"/>
      <c r="M296" s="28"/>
      <c r="N296" s="28"/>
      <c r="O296" s="28"/>
      <c r="P296" s="28"/>
      <c r="Q296" s="28"/>
      <c r="R296" s="28"/>
      <c r="S296" s="28"/>
      <c r="T296" s="2"/>
      <c r="U296" s="21"/>
      <c r="V296" s="26"/>
      <c r="W296" s="2"/>
      <c r="X296" s="26"/>
      <c r="Y296" s="26"/>
      <c r="Z296" s="5"/>
    </row>
    <row r="297" spans="1:26" s="8" customFormat="1" x14ac:dyDescent="0.25">
      <c r="A297" s="30"/>
      <c r="C297" s="9"/>
      <c r="D297" s="5"/>
      <c r="E297" s="2"/>
      <c r="F297" s="5"/>
      <c r="G297" s="5"/>
      <c r="H297" s="28"/>
      <c r="I297" s="28"/>
      <c r="J297" s="28"/>
      <c r="K297" s="28"/>
      <c r="L297" s="28"/>
      <c r="M297" s="28"/>
      <c r="N297" s="28"/>
      <c r="O297" s="28"/>
      <c r="P297" s="28"/>
      <c r="Q297" s="28"/>
      <c r="R297" s="28"/>
      <c r="S297" s="28"/>
      <c r="T297" s="2"/>
      <c r="U297" s="21"/>
      <c r="V297" s="26"/>
      <c r="W297" s="2"/>
      <c r="X297" s="26"/>
      <c r="Y297" s="26"/>
      <c r="Z297" s="5"/>
    </row>
    <row r="298" spans="1:26" s="8" customFormat="1" x14ac:dyDescent="0.25">
      <c r="A298" s="30"/>
      <c r="C298" s="9"/>
      <c r="D298" s="5"/>
      <c r="E298" s="2"/>
      <c r="F298" s="5"/>
      <c r="G298" s="5"/>
      <c r="H298" s="28"/>
      <c r="I298" s="28"/>
      <c r="J298" s="28"/>
      <c r="K298" s="28"/>
      <c r="L298" s="28"/>
      <c r="M298" s="28"/>
      <c r="N298" s="28"/>
      <c r="O298" s="28"/>
      <c r="P298" s="28"/>
      <c r="Q298" s="28"/>
      <c r="R298" s="28"/>
      <c r="S298" s="28"/>
      <c r="T298" s="2"/>
      <c r="U298" s="21"/>
      <c r="V298" s="26"/>
      <c r="W298" s="2"/>
      <c r="X298" s="26"/>
      <c r="Y298" s="26"/>
      <c r="Z298" s="5"/>
    </row>
    <row r="299" spans="1:26" s="8" customFormat="1" x14ac:dyDescent="0.25">
      <c r="A299" s="30"/>
      <c r="C299" s="9"/>
      <c r="D299" s="5"/>
      <c r="E299" s="2"/>
      <c r="F299" s="5"/>
      <c r="G299" s="5"/>
      <c r="H299" s="28"/>
      <c r="I299" s="28"/>
      <c r="J299" s="28"/>
      <c r="K299" s="28"/>
      <c r="L299" s="28"/>
      <c r="M299" s="28"/>
      <c r="N299" s="28"/>
      <c r="O299" s="28"/>
      <c r="P299" s="28"/>
      <c r="Q299" s="28"/>
      <c r="R299" s="28"/>
      <c r="S299" s="28"/>
      <c r="T299" s="2"/>
      <c r="U299" s="21"/>
      <c r="V299" s="26"/>
      <c r="W299" s="2"/>
      <c r="X299" s="26"/>
      <c r="Y299" s="26"/>
      <c r="Z299" s="5"/>
    </row>
    <row r="300" spans="1:26" s="8" customFormat="1" x14ac:dyDescent="0.25">
      <c r="A300" s="30"/>
      <c r="C300" s="9"/>
      <c r="D300" s="5"/>
      <c r="E300" s="2"/>
      <c r="F300" s="5"/>
      <c r="G300" s="5"/>
      <c r="H300" s="28"/>
      <c r="I300" s="28"/>
      <c r="J300" s="28"/>
      <c r="K300" s="28"/>
      <c r="L300" s="28"/>
      <c r="M300" s="28"/>
      <c r="N300" s="28"/>
      <c r="O300" s="28"/>
      <c r="P300" s="28"/>
      <c r="Q300" s="28"/>
      <c r="R300" s="28"/>
      <c r="S300" s="28"/>
      <c r="T300" s="2"/>
      <c r="U300" s="21"/>
      <c r="V300" s="26"/>
      <c r="W300" s="2"/>
      <c r="X300" s="26"/>
      <c r="Y300" s="26"/>
      <c r="Z300" s="5"/>
    </row>
    <row r="301" spans="1:26" s="8" customFormat="1" x14ac:dyDescent="0.25">
      <c r="A301" s="30"/>
      <c r="C301" s="9"/>
      <c r="D301" s="5"/>
      <c r="E301" s="2"/>
      <c r="F301" s="5"/>
      <c r="G301" s="5"/>
      <c r="H301" s="28"/>
      <c r="I301" s="28"/>
      <c r="J301" s="28"/>
      <c r="K301" s="28"/>
      <c r="L301" s="28"/>
      <c r="M301" s="28"/>
      <c r="N301" s="28"/>
      <c r="O301" s="28"/>
      <c r="P301" s="28"/>
      <c r="Q301" s="28"/>
      <c r="R301" s="28"/>
      <c r="S301" s="28"/>
      <c r="T301" s="2"/>
      <c r="U301" s="21"/>
      <c r="V301" s="26"/>
      <c r="W301" s="2"/>
      <c r="X301" s="26"/>
      <c r="Y301" s="26"/>
      <c r="Z301" s="5"/>
    </row>
    <row r="302" spans="1:26" s="8" customFormat="1" x14ac:dyDescent="0.25">
      <c r="A302" s="30"/>
      <c r="C302" s="9"/>
      <c r="D302" s="5"/>
      <c r="E302" s="2"/>
      <c r="F302" s="5"/>
      <c r="G302" s="5"/>
      <c r="H302" s="28"/>
      <c r="I302" s="28"/>
      <c r="J302" s="28"/>
      <c r="K302" s="28"/>
      <c r="L302" s="28"/>
      <c r="M302" s="28"/>
      <c r="N302" s="28"/>
      <c r="O302" s="28"/>
      <c r="P302" s="28"/>
      <c r="Q302" s="28"/>
      <c r="R302" s="28"/>
      <c r="S302" s="28"/>
      <c r="T302" s="2"/>
      <c r="U302" s="21"/>
      <c r="V302" s="26"/>
      <c r="W302" s="2"/>
      <c r="X302" s="26"/>
      <c r="Y302" s="26"/>
      <c r="Z302" s="5"/>
    </row>
    <row r="303" spans="1:26" s="8" customFormat="1" x14ac:dyDescent="0.25">
      <c r="A303" s="30"/>
      <c r="C303" s="9"/>
      <c r="D303" s="5"/>
      <c r="E303" s="2"/>
      <c r="F303" s="5"/>
      <c r="G303" s="5"/>
      <c r="H303" s="28"/>
      <c r="I303" s="28"/>
      <c r="J303" s="28"/>
      <c r="K303" s="28"/>
      <c r="L303" s="28"/>
      <c r="M303" s="28"/>
      <c r="N303" s="28"/>
      <c r="O303" s="28"/>
      <c r="P303" s="28"/>
      <c r="Q303" s="28"/>
      <c r="R303" s="28"/>
      <c r="S303" s="28"/>
      <c r="T303" s="2"/>
      <c r="U303" s="21"/>
      <c r="V303" s="26"/>
      <c r="W303" s="2"/>
      <c r="X303" s="26"/>
      <c r="Y303" s="26"/>
      <c r="Z303" s="5"/>
    </row>
    <row r="304" spans="1:26" s="8" customFormat="1" x14ac:dyDescent="0.25">
      <c r="A304" s="30"/>
      <c r="C304" s="9"/>
      <c r="D304" s="5"/>
      <c r="E304" s="2"/>
      <c r="F304" s="5"/>
      <c r="G304" s="5"/>
      <c r="H304" s="28"/>
      <c r="I304" s="28"/>
      <c r="J304" s="28"/>
      <c r="K304" s="28"/>
      <c r="L304" s="28"/>
      <c r="M304" s="28"/>
      <c r="N304" s="28"/>
      <c r="O304" s="28"/>
      <c r="P304" s="28"/>
      <c r="Q304" s="28"/>
      <c r="R304" s="28"/>
      <c r="S304" s="28"/>
      <c r="T304" s="2"/>
      <c r="U304" s="21"/>
      <c r="V304" s="26"/>
      <c r="W304" s="2"/>
      <c r="X304" s="26"/>
      <c r="Y304" s="26"/>
      <c r="Z304" s="5"/>
    </row>
    <row r="305" spans="1:26" s="8" customFormat="1" x14ac:dyDescent="0.25">
      <c r="A305" s="30"/>
      <c r="C305" s="9"/>
      <c r="D305" s="5"/>
      <c r="E305" s="2"/>
      <c r="F305" s="5"/>
      <c r="G305" s="5"/>
      <c r="H305" s="28"/>
      <c r="I305" s="28"/>
      <c r="J305" s="28"/>
      <c r="K305" s="28"/>
      <c r="L305" s="28"/>
      <c r="M305" s="28"/>
      <c r="N305" s="28"/>
      <c r="O305" s="28"/>
      <c r="P305" s="28"/>
      <c r="Q305" s="28"/>
      <c r="R305" s="28"/>
      <c r="S305" s="28"/>
      <c r="T305" s="2"/>
      <c r="U305" s="21"/>
      <c r="V305" s="26"/>
      <c r="W305" s="2"/>
      <c r="X305" s="26"/>
      <c r="Y305" s="26"/>
      <c r="Z305" s="5"/>
    </row>
    <row r="306" spans="1:26" s="8" customFormat="1" x14ac:dyDescent="0.25">
      <c r="A306" s="30"/>
      <c r="C306" s="9"/>
      <c r="D306" s="5"/>
      <c r="E306" s="2"/>
      <c r="F306" s="5"/>
      <c r="G306" s="5"/>
      <c r="H306" s="28"/>
      <c r="I306" s="28"/>
      <c r="J306" s="28"/>
      <c r="K306" s="28"/>
      <c r="L306" s="28"/>
      <c r="M306" s="28"/>
      <c r="N306" s="28"/>
      <c r="O306" s="28"/>
      <c r="P306" s="28"/>
      <c r="Q306" s="28"/>
      <c r="R306" s="28"/>
      <c r="S306" s="28"/>
      <c r="T306" s="2"/>
      <c r="U306" s="21"/>
      <c r="V306" s="26"/>
      <c r="W306" s="2"/>
      <c r="X306" s="26"/>
      <c r="Y306" s="26"/>
      <c r="Z306" s="5"/>
    </row>
    <row r="307" spans="1:26" s="8" customFormat="1" x14ac:dyDescent="0.25">
      <c r="A307" s="30"/>
      <c r="C307" s="9"/>
      <c r="D307" s="5"/>
      <c r="E307" s="2"/>
      <c r="F307" s="5"/>
      <c r="G307" s="5"/>
      <c r="H307" s="28"/>
      <c r="I307" s="28"/>
      <c r="J307" s="28"/>
      <c r="K307" s="28"/>
      <c r="L307" s="28"/>
      <c r="M307" s="28"/>
      <c r="N307" s="28"/>
      <c r="O307" s="28"/>
      <c r="P307" s="28"/>
      <c r="Q307" s="28"/>
      <c r="R307" s="28"/>
      <c r="S307" s="28"/>
      <c r="T307" s="2"/>
      <c r="U307" s="21"/>
      <c r="V307" s="26"/>
      <c r="W307" s="2"/>
      <c r="X307" s="26"/>
      <c r="Y307" s="26"/>
      <c r="Z307" s="5"/>
    </row>
    <row r="308" spans="1:26" s="8" customFormat="1" x14ac:dyDescent="0.25">
      <c r="A308" s="30"/>
      <c r="C308" s="9"/>
      <c r="D308" s="5"/>
      <c r="E308" s="2"/>
      <c r="F308" s="5"/>
      <c r="G308" s="5"/>
      <c r="H308" s="28"/>
      <c r="I308" s="28"/>
      <c r="J308" s="28"/>
      <c r="K308" s="28"/>
      <c r="L308" s="28"/>
      <c r="M308" s="28"/>
      <c r="N308" s="28"/>
      <c r="O308" s="28"/>
      <c r="P308" s="28"/>
      <c r="Q308" s="28"/>
      <c r="R308" s="28"/>
      <c r="S308" s="28"/>
      <c r="T308" s="2"/>
      <c r="U308" s="21"/>
      <c r="V308" s="26"/>
      <c r="W308" s="2"/>
      <c r="X308" s="26"/>
      <c r="Y308" s="26"/>
      <c r="Z308" s="5"/>
    </row>
    <row r="309" spans="1:26" s="8" customFormat="1" x14ac:dyDescent="0.25">
      <c r="A309" s="30"/>
      <c r="C309" s="9"/>
      <c r="D309" s="5"/>
      <c r="E309" s="2"/>
      <c r="F309" s="5"/>
      <c r="G309" s="5"/>
      <c r="H309" s="28"/>
      <c r="I309" s="28"/>
      <c r="J309" s="28"/>
      <c r="K309" s="28"/>
      <c r="L309" s="28"/>
      <c r="M309" s="28"/>
      <c r="N309" s="28"/>
      <c r="O309" s="28"/>
      <c r="P309" s="28"/>
      <c r="Q309" s="28"/>
      <c r="R309" s="28"/>
      <c r="S309" s="28"/>
      <c r="T309" s="2"/>
      <c r="U309" s="21"/>
      <c r="V309" s="26"/>
      <c r="W309" s="2"/>
      <c r="X309" s="26"/>
      <c r="Y309" s="26"/>
      <c r="Z309" s="5"/>
    </row>
    <row r="310" spans="1:26" s="8" customFormat="1" x14ac:dyDescent="0.25">
      <c r="A310" s="30"/>
      <c r="C310" s="9"/>
      <c r="D310" s="5"/>
      <c r="E310" s="2"/>
      <c r="F310" s="5"/>
      <c r="G310" s="5"/>
      <c r="H310" s="28"/>
      <c r="I310" s="28"/>
      <c r="J310" s="28"/>
      <c r="K310" s="28"/>
      <c r="L310" s="28"/>
      <c r="M310" s="28"/>
      <c r="N310" s="28"/>
      <c r="O310" s="28"/>
      <c r="P310" s="28"/>
      <c r="Q310" s="28"/>
      <c r="R310" s="28"/>
      <c r="S310" s="28"/>
      <c r="T310" s="2"/>
      <c r="U310" s="21"/>
      <c r="V310" s="26"/>
      <c r="W310" s="2"/>
      <c r="X310" s="26"/>
      <c r="Y310" s="26"/>
      <c r="Z310" s="5"/>
    </row>
    <row r="311" spans="1:26" s="8" customFormat="1" x14ac:dyDescent="0.25">
      <c r="A311" s="30"/>
      <c r="C311" s="9"/>
      <c r="D311" s="5"/>
      <c r="E311" s="2"/>
      <c r="F311" s="5"/>
      <c r="G311" s="5"/>
      <c r="H311" s="28"/>
      <c r="I311" s="28"/>
      <c r="J311" s="28"/>
      <c r="K311" s="28"/>
      <c r="L311" s="28"/>
      <c r="M311" s="28"/>
      <c r="N311" s="28"/>
      <c r="O311" s="28"/>
      <c r="P311" s="28"/>
      <c r="Q311" s="28"/>
      <c r="R311" s="28"/>
      <c r="S311" s="28"/>
      <c r="T311" s="2"/>
      <c r="U311" s="21"/>
      <c r="V311" s="26"/>
      <c r="W311" s="2"/>
      <c r="X311" s="26"/>
      <c r="Y311" s="26"/>
      <c r="Z311" s="5"/>
    </row>
    <row r="312" spans="1:26" s="8" customFormat="1" x14ac:dyDescent="0.25">
      <c r="A312" s="30"/>
      <c r="C312" s="9"/>
      <c r="D312" s="5"/>
      <c r="E312" s="2"/>
      <c r="F312" s="5"/>
      <c r="G312" s="5"/>
      <c r="H312" s="28"/>
      <c r="I312" s="28"/>
      <c r="J312" s="28"/>
      <c r="K312" s="28"/>
      <c r="L312" s="28"/>
      <c r="M312" s="28"/>
      <c r="N312" s="28"/>
      <c r="O312" s="28"/>
      <c r="P312" s="28"/>
      <c r="Q312" s="28"/>
      <c r="R312" s="28"/>
      <c r="S312" s="28"/>
      <c r="T312" s="2"/>
      <c r="U312" s="21"/>
      <c r="V312" s="26"/>
      <c r="W312" s="2"/>
      <c r="X312" s="26"/>
      <c r="Y312" s="26"/>
      <c r="Z312" s="5"/>
    </row>
    <row r="313" spans="1:26" s="8" customFormat="1" x14ac:dyDescent="0.25">
      <c r="A313" s="30"/>
      <c r="C313" s="9"/>
      <c r="D313" s="5"/>
      <c r="E313" s="2"/>
      <c r="F313" s="5"/>
      <c r="G313" s="5"/>
      <c r="H313" s="28"/>
      <c r="I313" s="28"/>
      <c r="J313" s="28"/>
      <c r="K313" s="28"/>
      <c r="L313" s="28"/>
      <c r="M313" s="28"/>
      <c r="N313" s="28"/>
      <c r="O313" s="28"/>
      <c r="P313" s="28"/>
      <c r="Q313" s="28"/>
      <c r="R313" s="28"/>
      <c r="S313" s="28"/>
      <c r="T313" s="2"/>
      <c r="U313" s="21"/>
      <c r="V313" s="26"/>
      <c r="W313" s="2"/>
      <c r="X313" s="26"/>
      <c r="Y313" s="26"/>
      <c r="Z313" s="5"/>
    </row>
    <row r="314" spans="1:26" s="8" customFormat="1" x14ac:dyDescent="0.25">
      <c r="A314" s="30"/>
      <c r="C314" s="9"/>
      <c r="D314" s="5"/>
      <c r="E314" s="2"/>
      <c r="F314" s="5"/>
      <c r="G314" s="5"/>
      <c r="H314" s="28"/>
      <c r="I314" s="28"/>
      <c r="J314" s="28"/>
      <c r="K314" s="28"/>
      <c r="L314" s="28"/>
      <c r="M314" s="28"/>
      <c r="N314" s="28"/>
      <c r="O314" s="28"/>
      <c r="P314" s="28"/>
      <c r="Q314" s="28"/>
      <c r="R314" s="28"/>
      <c r="S314" s="28"/>
      <c r="T314" s="2"/>
      <c r="U314" s="21"/>
      <c r="V314" s="26"/>
      <c r="W314" s="2"/>
      <c r="X314" s="26"/>
      <c r="Y314" s="26"/>
      <c r="Z314" s="5"/>
    </row>
    <row r="315" spans="1:26" s="8" customFormat="1" x14ac:dyDescent="0.25">
      <c r="A315" s="30"/>
      <c r="C315" s="9"/>
      <c r="D315" s="5"/>
      <c r="E315" s="2"/>
      <c r="F315" s="5"/>
      <c r="G315" s="5"/>
      <c r="H315" s="28"/>
      <c r="I315" s="28"/>
      <c r="J315" s="28"/>
      <c r="K315" s="28"/>
      <c r="L315" s="28"/>
      <c r="M315" s="28"/>
      <c r="N315" s="28"/>
      <c r="O315" s="28"/>
      <c r="P315" s="28"/>
      <c r="Q315" s="28"/>
      <c r="R315" s="28"/>
      <c r="S315" s="28"/>
      <c r="T315" s="2"/>
      <c r="U315" s="21"/>
      <c r="V315" s="26"/>
      <c r="W315" s="2"/>
      <c r="X315" s="26"/>
      <c r="Y315" s="26"/>
      <c r="Z315" s="5"/>
    </row>
    <row r="316" spans="1:26" s="8" customFormat="1" x14ac:dyDescent="0.25">
      <c r="A316" s="30"/>
      <c r="C316" s="9"/>
      <c r="D316" s="5"/>
      <c r="E316" s="2"/>
      <c r="F316" s="5"/>
      <c r="G316" s="5"/>
      <c r="H316" s="28"/>
      <c r="I316" s="28"/>
      <c r="J316" s="28"/>
      <c r="K316" s="28"/>
      <c r="L316" s="28"/>
      <c r="M316" s="28"/>
      <c r="N316" s="28"/>
      <c r="O316" s="28"/>
      <c r="P316" s="28"/>
      <c r="Q316" s="28"/>
      <c r="R316" s="28"/>
      <c r="S316" s="28"/>
      <c r="T316" s="2"/>
      <c r="U316" s="21"/>
      <c r="V316" s="26"/>
      <c r="W316" s="2"/>
      <c r="X316" s="26"/>
      <c r="Y316" s="26"/>
      <c r="Z316" s="5"/>
    </row>
    <row r="317" spans="1:26" s="8" customFormat="1" x14ac:dyDescent="0.25">
      <c r="A317" s="30"/>
      <c r="C317" s="9"/>
      <c r="D317" s="5"/>
      <c r="E317" s="2"/>
      <c r="F317" s="5"/>
      <c r="G317" s="5"/>
      <c r="H317" s="28"/>
      <c r="I317" s="28"/>
      <c r="J317" s="28"/>
      <c r="K317" s="28"/>
      <c r="L317" s="28"/>
      <c r="M317" s="28"/>
      <c r="N317" s="28"/>
      <c r="O317" s="28"/>
      <c r="P317" s="28"/>
      <c r="Q317" s="28"/>
      <c r="R317" s="28"/>
      <c r="S317" s="28"/>
      <c r="T317" s="2"/>
      <c r="U317" s="21"/>
      <c r="V317" s="26"/>
      <c r="W317" s="2"/>
      <c r="X317" s="26"/>
      <c r="Y317" s="26"/>
      <c r="Z317" s="5"/>
    </row>
    <row r="318" spans="1:26" s="8" customFormat="1" x14ac:dyDescent="0.25">
      <c r="A318" s="30"/>
      <c r="C318" s="9"/>
      <c r="D318" s="5"/>
      <c r="E318" s="2"/>
      <c r="F318" s="5"/>
      <c r="G318" s="5"/>
      <c r="H318" s="28"/>
      <c r="I318" s="28"/>
      <c r="J318" s="28"/>
      <c r="K318" s="28"/>
      <c r="L318" s="28"/>
      <c r="M318" s="28"/>
      <c r="N318" s="28"/>
      <c r="O318" s="28"/>
      <c r="P318" s="28"/>
      <c r="Q318" s="28"/>
      <c r="R318" s="28"/>
      <c r="S318" s="28"/>
      <c r="T318" s="2"/>
      <c r="U318" s="21"/>
      <c r="V318" s="26"/>
      <c r="W318" s="2"/>
      <c r="X318" s="26"/>
      <c r="Y318" s="26"/>
      <c r="Z318" s="5"/>
    </row>
    <row r="319" spans="1:26" s="8" customFormat="1" x14ac:dyDescent="0.25">
      <c r="A319" s="30"/>
      <c r="C319" s="9"/>
      <c r="D319" s="5"/>
      <c r="E319" s="2"/>
      <c r="F319" s="5"/>
      <c r="G319" s="5"/>
      <c r="H319" s="28"/>
      <c r="I319" s="28"/>
      <c r="J319" s="28"/>
      <c r="K319" s="28"/>
      <c r="L319" s="28"/>
      <c r="M319" s="28"/>
      <c r="N319" s="28"/>
      <c r="O319" s="28"/>
      <c r="P319" s="28"/>
      <c r="Q319" s="28"/>
      <c r="R319" s="28"/>
      <c r="S319" s="28"/>
      <c r="T319" s="2"/>
      <c r="U319" s="21"/>
      <c r="V319" s="26"/>
      <c r="W319" s="2"/>
      <c r="X319" s="26"/>
      <c r="Y319" s="26"/>
      <c r="Z319" s="5"/>
    </row>
    <row r="320" spans="1:26" s="8" customFormat="1" x14ac:dyDescent="0.25">
      <c r="A320" s="30"/>
      <c r="C320" s="9"/>
      <c r="D320" s="5"/>
      <c r="E320" s="2"/>
      <c r="F320" s="5"/>
      <c r="G320" s="5"/>
      <c r="H320" s="28"/>
      <c r="I320" s="28"/>
      <c r="J320" s="28"/>
      <c r="K320" s="28"/>
      <c r="L320" s="28"/>
      <c r="M320" s="28"/>
      <c r="N320" s="28"/>
      <c r="O320" s="28"/>
      <c r="P320" s="28"/>
      <c r="Q320" s="28"/>
      <c r="R320" s="28"/>
      <c r="S320" s="28"/>
      <c r="T320" s="2"/>
      <c r="U320" s="21"/>
      <c r="V320" s="26"/>
      <c r="W320" s="2"/>
      <c r="X320" s="26"/>
      <c r="Y320" s="26"/>
      <c r="Z320" s="5"/>
    </row>
    <row r="321" spans="1:26" s="8" customFormat="1" x14ac:dyDescent="0.25">
      <c r="A321" s="30"/>
      <c r="C321" s="9"/>
      <c r="D321" s="5"/>
      <c r="E321" s="2"/>
      <c r="F321" s="5"/>
      <c r="G321" s="5"/>
      <c r="H321" s="28"/>
      <c r="I321" s="28"/>
      <c r="J321" s="28"/>
      <c r="K321" s="28"/>
      <c r="L321" s="28"/>
      <c r="M321" s="28"/>
      <c r="N321" s="28"/>
      <c r="O321" s="28"/>
      <c r="P321" s="28"/>
      <c r="Q321" s="28"/>
      <c r="R321" s="28"/>
      <c r="S321" s="28"/>
      <c r="T321" s="2"/>
      <c r="U321" s="21"/>
      <c r="V321" s="26"/>
      <c r="W321" s="2"/>
      <c r="X321" s="26"/>
      <c r="Y321" s="26"/>
      <c r="Z321" s="5"/>
    </row>
    <row r="322" spans="1:26" s="8" customFormat="1" x14ac:dyDescent="0.25">
      <c r="A322" s="30"/>
      <c r="C322" s="9"/>
      <c r="D322" s="5"/>
      <c r="E322" s="2"/>
      <c r="F322" s="5"/>
      <c r="G322" s="5"/>
      <c r="H322" s="28"/>
      <c r="I322" s="28"/>
      <c r="J322" s="28"/>
      <c r="K322" s="28"/>
      <c r="L322" s="28"/>
      <c r="M322" s="28"/>
      <c r="N322" s="28"/>
      <c r="O322" s="28"/>
      <c r="P322" s="28"/>
      <c r="Q322" s="28"/>
      <c r="R322" s="28"/>
      <c r="S322" s="28"/>
      <c r="T322" s="2"/>
      <c r="U322" s="21"/>
      <c r="V322" s="26"/>
      <c r="W322" s="2"/>
      <c r="X322" s="26"/>
      <c r="Y322" s="26"/>
      <c r="Z322" s="5"/>
    </row>
    <row r="323" spans="1:26" s="8" customFormat="1" x14ac:dyDescent="0.25">
      <c r="A323" s="30"/>
      <c r="C323" s="9"/>
      <c r="D323" s="5"/>
      <c r="E323" s="2"/>
      <c r="F323" s="5"/>
      <c r="G323" s="5"/>
      <c r="H323" s="28"/>
      <c r="I323" s="28"/>
      <c r="J323" s="28"/>
      <c r="K323" s="28"/>
      <c r="L323" s="28"/>
      <c r="M323" s="28"/>
      <c r="N323" s="28"/>
      <c r="O323" s="28"/>
      <c r="P323" s="28"/>
      <c r="Q323" s="28"/>
      <c r="R323" s="28"/>
      <c r="S323" s="28"/>
      <c r="T323" s="2"/>
      <c r="U323" s="21"/>
      <c r="V323" s="26"/>
      <c r="W323" s="2"/>
      <c r="X323" s="26"/>
      <c r="Y323" s="26"/>
      <c r="Z323" s="5"/>
    </row>
    <row r="324" spans="1:26" s="8" customFormat="1" x14ac:dyDescent="0.25">
      <c r="A324" s="30"/>
      <c r="C324" s="9"/>
      <c r="D324" s="5"/>
      <c r="E324" s="2"/>
      <c r="F324" s="5"/>
      <c r="G324" s="5"/>
      <c r="H324" s="28"/>
      <c r="I324" s="28"/>
      <c r="J324" s="28"/>
      <c r="K324" s="28"/>
      <c r="L324" s="28"/>
      <c r="M324" s="28"/>
      <c r="N324" s="28"/>
      <c r="O324" s="28"/>
      <c r="P324" s="28"/>
      <c r="Q324" s="28"/>
      <c r="R324" s="28"/>
      <c r="S324" s="28"/>
      <c r="T324" s="2"/>
      <c r="U324" s="21"/>
      <c r="V324" s="26"/>
      <c r="W324" s="2"/>
      <c r="X324" s="26"/>
      <c r="Y324" s="26"/>
      <c r="Z324" s="5"/>
    </row>
    <row r="325" spans="1:26" s="8" customFormat="1" x14ac:dyDescent="0.25">
      <c r="A325" s="30"/>
      <c r="C325" s="9"/>
      <c r="D325" s="5"/>
      <c r="E325" s="2"/>
      <c r="F325" s="5"/>
      <c r="G325" s="5"/>
      <c r="H325" s="28"/>
      <c r="I325" s="28"/>
      <c r="J325" s="28"/>
      <c r="K325" s="28"/>
      <c r="L325" s="28"/>
      <c r="M325" s="28"/>
      <c r="N325" s="28"/>
      <c r="O325" s="28"/>
      <c r="P325" s="28"/>
      <c r="Q325" s="28"/>
      <c r="R325" s="28"/>
      <c r="S325" s="28"/>
      <c r="T325" s="2"/>
      <c r="U325" s="21"/>
      <c r="V325" s="26"/>
      <c r="W325" s="2"/>
      <c r="X325" s="26"/>
      <c r="Y325" s="26"/>
      <c r="Z325" s="5"/>
    </row>
    <row r="326" spans="1:26" s="8" customFormat="1" x14ac:dyDescent="0.25">
      <c r="A326" s="30"/>
      <c r="C326" s="9"/>
      <c r="D326" s="5"/>
      <c r="E326" s="2"/>
      <c r="F326" s="5"/>
      <c r="G326" s="5"/>
      <c r="H326" s="28"/>
      <c r="I326" s="28"/>
      <c r="J326" s="28"/>
      <c r="K326" s="28"/>
      <c r="L326" s="28"/>
      <c r="M326" s="28"/>
      <c r="N326" s="28"/>
      <c r="O326" s="28"/>
      <c r="P326" s="28"/>
      <c r="Q326" s="28"/>
      <c r="R326" s="28"/>
      <c r="S326" s="28"/>
      <c r="T326" s="2"/>
      <c r="U326" s="21"/>
      <c r="V326" s="26"/>
      <c r="W326" s="2"/>
      <c r="X326" s="26"/>
      <c r="Y326" s="26"/>
      <c r="Z326" s="5"/>
    </row>
    <row r="327" spans="1:26" s="8" customFormat="1" x14ac:dyDescent="0.25">
      <c r="A327" s="30"/>
      <c r="C327" s="9"/>
      <c r="D327" s="5"/>
      <c r="E327" s="2"/>
      <c r="F327" s="5"/>
      <c r="G327" s="5"/>
      <c r="H327" s="28"/>
      <c r="I327" s="28"/>
      <c r="J327" s="28"/>
      <c r="K327" s="28"/>
      <c r="L327" s="28"/>
      <c r="M327" s="28"/>
      <c r="N327" s="28"/>
      <c r="O327" s="28"/>
      <c r="P327" s="28"/>
      <c r="Q327" s="28"/>
      <c r="R327" s="28"/>
      <c r="S327" s="28"/>
      <c r="T327" s="2"/>
      <c r="U327" s="21"/>
      <c r="V327" s="26"/>
      <c r="W327" s="2"/>
      <c r="X327" s="26"/>
      <c r="Y327" s="26"/>
      <c r="Z327" s="5"/>
    </row>
    <row r="328" spans="1:26" s="8" customFormat="1" x14ac:dyDescent="0.25">
      <c r="A328" s="30"/>
      <c r="C328" s="9"/>
      <c r="D328" s="5"/>
      <c r="E328" s="2"/>
      <c r="F328" s="5"/>
      <c r="G328" s="5"/>
      <c r="H328" s="28"/>
      <c r="I328" s="28"/>
      <c r="J328" s="28"/>
      <c r="K328" s="28"/>
      <c r="L328" s="28"/>
      <c r="M328" s="28"/>
      <c r="N328" s="28"/>
      <c r="O328" s="28"/>
      <c r="P328" s="28"/>
      <c r="Q328" s="28"/>
      <c r="R328" s="28"/>
      <c r="S328" s="28"/>
      <c r="T328" s="2"/>
      <c r="U328" s="21"/>
      <c r="V328" s="26"/>
      <c r="W328" s="2"/>
      <c r="X328" s="26"/>
      <c r="Y328" s="26"/>
      <c r="Z328" s="5"/>
    </row>
  </sheetData>
  <mergeCells count="10">
    <mergeCell ref="F16:F18"/>
    <mergeCell ref="D90:E90"/>
    <mergeCell ref="D109:E109"/>
    <mergeCell ref="D88:E88"/>
    <mergeCell ref="D89:E89"/>
    <mergeCell ref="D107:E107"/>
    <mergeCell ref="D108:E108"/>
    <mergeCell ref="D16:D18"/>
    <mergeCell ref="D28:E28"/>
    <mergeCell ref="D63:E63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64"/>
  <sheetViews>
    <sheetView workbookViewId="0">
      <selection sqref="A1:XFD1048576"/>
    </sheetView>
  </sheetViews>
  <sheetFormatPr baseColWidth="10" defaultColWidth="9.140625" defaultRowHeight="15" x14ac:dyDescent="0.25"/>
  <sheetData>
    <row r="1" spans="1:45" x14ac:dyDescent="0.25">
      <c r="A1" s="38" t="s">
        <v>179</v>
      </c>
      <c r="B1" s="38" t="s">
        <v>180</v>
      </c>
      <c r="C1" s="38" t="s">
        <v>25</v>
      </c>
      <c r="D1" s="38" t="s">
        <v>181</v>
      </c>
      <c r="E1" s="38" t="s">
        <v>26</v>
      </c>
      <c r="F1" s="38" t="s">
        <v>108</v>
      </c>
      <c r="G1" s="38" t="s">
        <v>182</v>
      </c>
      <c r="H1" s="38" t="s">
        <v>183</v>
      </c>
      <c r="I1" s="38" t="s">
        <v>184</v>
      </c>
      <c r="J1" s="38" t="s">
        <v>185</v>
      </c>
      <c r="K1" s="38" t="s">
        <v>186</v>
      </c>
      <c r="L1" s="38" t="s">
        <v>187</v>
      </c>
      <c r="M1" s="38" t="s">
        <v>188</v>
      </c>
      <c r="N1" s="38" t="s">
        <v>189</v>
      </c>
      <c r="O1" s="38" t="s">
        <v>190</v>
      </c>
      <c r="P1" s="38" t="s">
        <v>191</v>
      </c>
      <c r="Q1" s="38" t="s">
        <v>192</v>
      </c>
      <c r="R1" s="38" t="s">
        <v>193</v>
      </c>
      <c r="S1" s="38" t="s">
        <v>194</v>
      </c>
      <c r="T1" s="38" t="s">
        <v>195</v>
      </c>
      <c r="U1" s="38" t="s">
        <v>196</v>
      </c>
      <c r="V1" s="38" t="s">
        <v>197</v>
      </c>
      <c r="W1" s="38" t="s">
        <v>198</v>
      </c>
      <c r="X1" s="38" t="s">
        <v>199</v>
      </c>
      <c r="Y1" s="38" t="s">
        <v>200</v>
      </c>
      <c r="Z1" s="38" t="s">
        <v>201</v>
      </c>
      <c r="AA1" s="38" t="s">
        <v>202</v>
      </c>
      <c r="AB1" s="38" t="s">
        <v>203</v>
      </c>
      <c r="AC1" s="38" t="s">
        <v>204</v>
      </c>
      <c r="AD1" s="38" t="s">
        <v>205</v>
      </c>
      <c r="AE1" s="38" t="s">
        <v>206</v>
      </c>
      <c r="AF1" s="38" t="s">
        <v>207</v>
      </c>
      <c r="AG1" s="38" t="s">
        <v>208</v>
      </c>
      <c r="AH1" s="38" t="s">
        <v>209</v>
      </c>
      <c r="AI1" s="38" t="s">
        <v>210</v>
      </c>
      <c r="AJ1" s="38" t="s">
        <v>211</v>
      </c>
      <c r="AK1" s="38" t="s">
        <v>212</v>
      </c>
      <c r="AL1" s="38" t="s">
        <v>213</v>
      </c>
      <c r="AM1" s="38" t="s">
        <v>214</v>
      </c>
      <c r="AN1" s="38" t="s">
        <v>215</v>
      </c>
      <c r="AO1" s="38" t="s">
        <v>216</v>
      </c>
      <c r="AP1" s="38" t="s">
        <v>217</v>
      </c>
      <c r="AQ1" s="38" t="s">
        <v>218</v>
      </c>
      <c r="AR1" s="38" t="s">
        <v>219</v>
      </c>
      <c r="AS1" s="38" t="s">
        <v>220</v>
      </c>
    </row>
    <row r="2" spans="1:45" x14ac:dyDescent="0.25">
      <c r="A2" s="38" t="s">
        <v>293</v>
      </c>
      <c r="B2" s="38" t="s">
        <v>221</v>
      </c>
      <c r="C2" s="38">
        <v>511</v>
      </c>
      <c r="D2" s="38">
        <v>1126.5646551724101</v>
      </c>
      <c r="E2" s="38">
        <v>7117.5</v>
      </c>
      <c r="F2" s="38">
        <v>2.8865966159482798E-2</v>
      </c>
      <c r="G2" s="38">
        <v>13.9285714285714</v>
      </c>
      <c r="H2" s="38">
        <v>1.88590978908621</v>
      </c>
      <c r="I2" s="38">
        <v>1.3347622752144801</v>
      </c>
      <c r="J2" s="38">
        <v>1.4844804196950001</v>
      </c>
      <c r="K2" s="38">
        <v>1.73619164460569</v>
      </c>
      <c r="L2" s="38">
        <v>2947.4460726124698</v>
      </c>
      <c r="M2" s="38">
        <v>20.292774210116399</v>
      </c>
      <c r="N2" s="38">
        <v>2.8952564057961299</v>
      </c>
      <c r="O2" s="38">
        <v>0.20206176311637999</v>
      </c>
      <c r="P2" s="38">
        <v>0.43298949239224099</v>
      </c>
      <c r="Q2" s="38">
        <v>0.204948359732327</v>
      </c>
      <c r="R2" s="38">
        <v>0.34639159391379298</v>
      </c>
      <c r="S2" s="38">
        <v>1.55876217261207E-3</v>
      </c>
      <c r="T2" s="38">
        <v>0.34639159391379298</v>
      </c>
      <c r="U2" s="38">
        <v>0.490721424711207</v>
      </c>
      <c r="V2" s="38">
        <v>8.0824705246551505E-3</v>
      </c>
      <c r="W2" s="38">
        <v>4.3298949239224099E-3</v>
      </c>
      <c r="X2" s="38">
        <v>1.4432983079741399E-2</v>
      </c>
      <c r="Y2" s="38">
        <v>0.13278344433361999</v>
      </c>
      <c r="Z2" s="38">
        <v>0.13278344433361999</v>
      </c>
      <c r="AA2" s="38">
        <v>0.89484495094396299</v>
      </c>
      <c r="AB2" s="38">
        <v>1.6164941049310301E-2</v>
      </c>
      <c r="AC2" s="38">
        <v>2.30927729275862E-2</v>
      </c>
      <c r="AD2" s="38">
        <v>0.77938108630603598</v>
      </c>
      <c r="AE2" s="38">
        <v>5.1958739087068903E-3</v>
      </c>
      <c r="AF2" s="38">
        <v>25.171122491068999</v>
      </c>
      <c r="AG2" s="38">
        <v>5.1237089933081803</v>
      </c>
      <c r="AH2" s="38">
        <v>2.4085762163472499</v>
      </c>
      <c r="AI2" s="38">
        <v>3</v>
      </c>
      <c r="AJ2" s="38">
        <v>11</v>
      </c>
      <c r="AK2" s="38">
        <v>7</v>
      </c>
      <c r="AL2" s="38">
        <v>6</v>
      </c>
      <c r="AM2" s="38">
        <v>14</v>
      </c>
      <c r="AN2" s="38">
        <v>41</v>
      </c>
      <c r="AO2" s="38">
        <v>73</v>
      </c>
      <c r="AP2" s="38">
        <v>200</v>
      </c>
      <c r="AQ2" s="38">
        <v>125</v>
      </c>
      <c r="AR2" s="38">
        <v>30</v>
      </c>
      <c r="AS2" s="38">
        <v>1</v>
      </c>
    </row>
    <row r="3" spans="1:45" x14ac:dyDescent="0.25">
      <c r="A3" s="38" t="s">
        <v>293</v>
      </c>
      <c r="B3" s="38" t="s">
        <v>222</v>
      </c>
      <c r="C3" s="38">
        <v>96</v>
      </c>
      <c r="D3" s="38">
        <v>1065.19444444444</v>
      </c>
      <c r="E3" s="38">
        <v>3548.4</v>
      </c>
      <c r="F3" s="38">
        <v>1.3607049479999999E-2</v>
      </c>
      <c r="G3" s="38">
        <v>36.962499999999999</v>
      </c>
      <c r="H3" s="38">
        <v>0.34017623699999999</v>
      </c>
      <c r="I3" s="38">
        <v>0.24030049381679999</v>
      </c>
      <c r="J3" s="38">
        <v>0.26769602010319998</v>
      </c>
      <c r="K3" s="38">
        <v>0.31278071071359997</v>
      </c>
      <c r="L3" s="38">
        <v>1389.3886083038401</v>
      </c>
      <c r="M3" s="38">
        <v>7.8240534509999904</v>
      </c>
      <c r="N3" s="38">
        <v>1.2865465283340001</v>
      </c>
      <c r="O3" s="38">
        <v>6.9395952348000001E-2</v>
      </c>
      <c r="P3" s="38">
        <v>0.39460443491999903</v>
      </c>
      <c r="Q3" s="38">
        <v>0.21771279167999999</v>
      </c>
      <c r="R3" s="38">
        <v>0.12246344532</v>
      </c>
      <c r="S3" s="38">
        <v>1.3607049480000001E-4</v>
      </c>
      <c r="T3" s="38">
        <v>0.14967754427999999</v>
      </c>
      <c r="U3" s="38">
        <v>8.4363706775999997E-2</v>
      </c>
      <c r="V3" s="38">
        <v>3.8099738543999999E-3</v>
      </c>
      <c r="W3" s="38">
        <v>2.9935508855999998E-3</v>
      </c>
      <c r="X3" s="38">
        <v>6.8035247399999997E-3</v>
      </c>
      <c r="Y3" s="38">
        <v>6.2592427608000004E-2</v>
      </c>
      <c r="Z3" s="38">
        <v>6.2592427608000004E-2</v>
      </c>
      <c r="AA3" s="38">
        <v>0.42181853388000001</v>
      </c>
      <c r="AB3" s="38">
        <v>7.6199477088000102E-3</v>
      </c>
      <c r="AC3" s="38">
        <v>1.0885639584E-2</v>
      </c>
      <c r="AD3" s="38">
        <v>0.36739033595999998</v>
      </c>
      <c r="AE3" s="38">
        <v>2.4492689063999999E-3</v>
      </c>
      <c r="AF3" s="38">
        <v>11.86534714656</v>
      </c>
      <c r="AG3" s="38">
        <v>5.4428197919999999</v>
      </c>
      <c r="AH3" s="38">
        <v>1.1353722086111999</v>
      </c>
      <c r="AI3" s="38">
        <v>2</v>
      </c>
      <c r="AJ3" s="38">
        <v>0</v>
      </c>
      <c r="AK3" s="38">
        <v>2</v>
      </c>
      <c r="AL3" s="38">
        <v>0</v>
      </c>
      <c r="AM3" s="38">
        <v>0</v>
      </c>
      <c r="AN3" s="38">
        <v>6</v>
      </c>
      <c r="AO3" s="38">
        <v>14</v>
      </c>
      <c r="AP3" s="38">
        <v>39</v>
      </c>
      <c r="AQ3" s="38">
        <v>23</v>
      </c>
      <c r="AR3" s="38">
        <v>8</v>
      </c>
      <c r="AS3" s="38">
        <v>2</v>
      </c>
    </row>
    <row r="4" spans="1:45" x14ac:dyDescent="0.25">
      <c r="A4" s="38" t="s">
        <v>293</v>
      </c>
      <c r="B4" s="38" t="s">
        <v>223</v>
      </c>
      <c r="C4" s="38">
        <v>14</v>
      </c>
      <c r="D4" s="38">
        <v>1525.8728358209</v>
      </c>
      <c r="E4" s="38">
        <v>2640</v>
      </c>
      <c r="F4" s="38">
        <v>1.4501895431641799E-2</v>
      </c>
      <c r="G4" s="38">
        <v>188.57142857142901</v>
      </c>
      <c r="H4" s="38">
        <v>0.54140409611462703</v>
      </c>
      <c r="I4" s="38">
        <v>0.384396908241385</v>
      </c>
      <c r="J4" s="38">
        <v>0.42770923593055499</v>
      </c>
      <c r="K4" s="38">
        <v>0.49809176842545699</v>
      </c>
      <c r="L4" s="38">
        <v>1475.41559026752</v>
      </c>
      <c r="M4" s="38">
        <v>14.7121729154006</v>
      </c>
      <c r="N4" s="38">
        <v>0.66708718985552196</v>
      </c>
      <c r="O4" s="38">
        <v>0.105863836650985</v>
      </c>
      <c r="P4" s="38">
        <v>1.5372009157540301</v>
      </c>
      <c r="Q4" s="38">
        <v>0.67433813757134298</v>
      </c>
      <c r="R4" s="38">
        <v>0.92812130762507505</v>
      </c>
      <c r="S4" s="38">
        <v>5.8225110158041798E-3</v>
      </c>
      <c r="T4" s="38">
        <v>0.29003790863283602</v>
      </c>
      <c r="U4" s="38">
        <v>9.2812130762507494E-2</v>
      </c>
      <c r="V4" s="38">
        <v>4.0605307208596998E-3</v>
      </c>
      <c r="W4" s="38">
        <v>0.13631781705743301</v>
      </c>
      <c r="X4" s="38">
        <v>4.3505686294925401E-4</v>
      </c>
      <c r="Y4" s="38">
        <v>7.2509477158208902E-3</v>
      </c>
      <c r="Z4" s="38">
        <v>4.3505686294925398E-2</v>
      </c>
      <c r="AA4" s="38">
        <v>4.3505686294925398E-2</v>
      </c>
      <c r="AB4" s="38">
        <v>8.1210614417193995E-3</v>
      </c>
      <c r="AC4" s="38">
        <v>1.16015163453134E-2</v>
      </c>
      <c r="AD4" s="38">
        <v>0.11601516345313399</v>
      </c>
      <c r="AE4" s="38">
        <v>2.6103411776955202E-3</v>
      </c>
      <c r="AF4" s="38">
        <v>0.87011372589850799</v>
      </c>
      <c r="AG4" s="38">
        <v>16.858453439283601</v>
      </c>
      <c r="AH4" s="38">
        <v>1.21003815481619</v>
      </c>
      <c r="AI4" s="38">
        <v>1</v>
      </c>
      <c r="AJ4" s="38">
        <v>0</v>
      </c>
      <c r="AK4" s="38">
        <v>0</v>
      </c>
      <c r="AL4" s="38">
        <v>0</v>
      </c>
      <c r="AM4" s="38">
        <v>2</v>
      </c>
      <c r="AN4" s="38">
        <v>2</v>
      </c>
      <c r="AO4" s="38">
        <v>0</v>
      </c>
      <c r="AP4" s="38">
        <v>5</v>
      </c>
      <c r="AQ4" s="38">
        <v>4</v>
      </c>
      <c r="AR4" s="38">
        <v>0</v>
      </c>
      <c r="AS4" s="38">
        <v>0</v>
      </c>
    </row>
    <row r="5" spans="1:45" x14ac:dyDescent="0.25">
      <c r="A5" s="38" t="s">
        <v>293</v>
      </c>
      <c r="B5" s="38" t="s">
        <v>224</v>
      </c>
      <c r="C5" s="38">
        <v>100</v>
      </c>
      <c r="D5" s="38">
        <v>1100.1590909090901</v>
      </c>
      <c r="E5" s="38">
        <v>1770</v>
      </c>
      <c r="F5" s="38">
        <v>7.0102137272727303E-3</v>
      </c>
      <c r="G5" s="38">
        <v>17.7</v>
      </c>
      <c r="H5" s="38">
        <v>0.139035905590909</v>
      </c>
      <c r="I5" s="38">
        <v>0.11192974584545499</v>
      </c>
      <c r="J5" s="38">
        <v>0.117818325376364</v>
      </c>
      <c r="K5" s="38">
        <v>0.13637202437454499</v>
      </c>
      <c r="L5" s="38">
        <v>715.79890326436396</v>
      </c>
      <c r="M5" s="38">
        <v>1.388022318</v>
      </c>
      <c r="N5" s="38">
        <v>0.59411561338636398</v>
      </c>
      <c r="O5" s="38">
        <v>4.9071496090909099E-2</v>
      </c>
      <c r="P5" s="38">
        <v>1.1216341963636399E-2</v>
      </c>
      <c r="Q5" s="38">
        <v>6.3091923545454598E-3</v>
      </c>
      <c r="R5" s="38">
        <v>6.1689880799999999E-3</v>
      </c>
      <c r="S5" s="38">
        <v>7.0102137272727198E-6</v>
      </c>
      <c r="T5" s="38">
        <v>7.0102137272727301E-4</v>
      </c>
      <c r="U5" s="38">
        <v>2.1030641181818202E-3</v>
      </c>
      <c r="V5" s="38">
        <v>9.8142992181818193E-4</v>
      </c>
      <c r="W5" s="38">
        <v>3.5051068636363699E-3</v>
      </c>
      <c r="X5" s="38">
        <v>2.1030641181818199E-4</v>
      </c>
      <c r="Y5" s="38">
        <v>3.5051068636363699E-3</v>
      </c>
      <c r="Z5" s="38">
        <v>2.1030641181818199E-2</v>
      </c>
      <c r="AA5" s="38">
        <v>2.1030641181818199E-2</v>
      </c>
      <c r="AB5" s="38">
        <v>3.9257196872727303E-3</v>
      </c>
      <c r="AC5" s="38">
        <v>5.6081709818181797E-3</v>
      </c>
      <c r="AD5" s="38">
        <v>5.6081709818181898E-2</v>
      </c>
      <c r="AE5" s="38">
        <v>1.2618384709090901E-3</v>
      </c>
      <c r="AF5" s="38">
        <v>0.42061282363636399</v>
      </c>
      <c r="AG5" s="38">
        <v>0.157729808863636</v>
      </c>
      <c r="AH5" s="38">
        <v>0.29246611670181799</v>
      </c>
      <c r="AI5" s="38">
        <v>0</v>
      </c>
      <c r="AJ5" s="38">
        <v>0</v>
      </c>
      <c r="AK5" s="38">
        <v>0</v>
      </c>
      <c r="AL5" s="38">
        <v>0</v>
      </c>
      <c r="AM5" s="38">
        <v>0</v>
      </c>
      <c r="AN5" s="38">
        <v>0</v>
      </c>
      <c r="AO5" s="38">
        <v>6</v>
      </c>
      <c r="AP5" s="38">
        <v>30</v>
      </c>
      <c r="AQ5" s="38">
        <v>56</v>
      </c>
      <c r="AR5" s="38">
        <v>8</v>
      </c>
      <c r="AS5" s="38">
        <v>0</v>
      </c>
    </row>
    <row r="6" spans="1:45" x14ac:dyDescent="0.25">
      <c r="A6" s="38" t="s">
        <v>293</v>
      </c>
      <c r="B6" s="38" t="s">
        <v>225</v>
      </c>
      <c r="C6" s="38">
        <v>69</v>
      </c>
      <c r="D6" s="38">
        <v>1075.9523809523801</v>
      </c>
      <c r="E6" s="38">
        <v>2688.5</v>
      </c>
      <c r="F6" s="38">
        <v>1.04137127142857E-2</v>
      </c>
      <c r="G6" s="38">
        <v>38.963768115942003</v>
      </c>
      <c r="H6" s="38">
        <v>0.208274254285714</v>
      </c>
      <c r="I6" s="38">
        <v>0.16800789845714301</v>
      </c>
      <c r="J6" s="38">
        <v>0.17675541713714299</v>
      </c>
      <c r="K6" s="38">
        <v>0.200845805882857</v>
      </c>
      <c r="L6" s="38">
        <v>1063.3233778302899</v>
      </c>
      <c r="M6" s="38">
        <v>1.54122948171429</v>
      </c>
      <c r="N6" s="38">
        <v>0.82268330442857196</v>
      </c>
      <c r="O6" s="38">
        <v>7.2895988999999897E-2</v>
      </c>
      <c r="P6" s="38">
        <v>1.56205690714286E-2</v>
      </c>
      <c r="Q6" s="38">
        <v>9.1640671885714307E-3</v>
      </c>
      <c r="R6" s="38">
        <v>9.4764785700000003E-3</v>
      </c>
      <c r="S6" s="38">
        <v>1.04137127142857E-4</v>
      </c>
      <c r="T6" s="38">
        <v>1.0413712714285701E-3</v>
      </c>
      <c r="U6" s="38">
        <v>3.12411381428571E-3</v>
      </c>
      <c r="V6" s="38">
        <v>1.4579197799999999E-3</v>
      </c>
      <c r="W6" s="38">
        <v>4.99858210285714E-3</v>
      </c>
      <c r="X6" s="38">
        <v>3.1241138142857201E-4</v>
      </c>
      <c r="Y6" s="38">
        <v>5.2068563571428502E-3</v>
      </c>
      <c r="Z6" s="38">
        <v>3.12411381428572E-2</v>
      </c>
      <c r="AA6" s="38">
        <v>3.12411381428572E-2</v>
      </c>
      <c r="AB6" s="38">
        <v>5.8316791199999997E-3</v>
      </c>
      <c r="AC6" s="38">
        <v>8.3309701714285693E-3</v>
      </c>
      <c r="AD6" s="38">
        <v>8.33097017142857E-2</v>
      </c>
      <c r="AE6" s="38">
        <v>1.87446828857143E-3</v>
      </c>
      <c r="AF6" s="38">
        <v>0.624822762857143</v>
      </c>
      <c r="AG6" s="38">
        <v>0.22910167971428599</v>
      </c>
      <c r="AH6" s="38">
        <v>0.43446009444</v>
      </c>
      <c r="AI6" s="38">
        <v>0</v>
      </c>
      <c r="AJ6" s="38">
        <v>0</v>
      </c>
      <c r="AK6" s="38">
        <v>0</v>
      </c>
      <c r="AL6" s="38">
        <v>0</v>
      </c>
      <c r="AM6" s="38">
        <v>0</v>
      </c>
      <c r="AN6" s="38">
        <v>0</v>
      </c>
      <c r="AO6" s="38">
        <v>6</v>
      </c>
      <c r="AP6" s="38">
        <v>16</v>
      </c>
      <c r="AQ6" s="38">
        <v>43</v>
      </c>
      <c r="AR6" s="38">
        <v>4</v>
      </c>
      <c r="AS6" s="38">
        <v>0</v>
      </c>
    </row>
    <row r="7" spans="1:45" x14ac:dyDescent="0.25">
      <c r="A7" s="38" t="s">
        <v>293</v>
      </c>
      <c r="B7" s="38" t="s">
        <v>226</v>
      </c>
      <c r="C7" s="38">
        <v>59</v>
      </c>
      <c r="D7" s="38">
        <v>1069.04589371981</v>
      </c>
      <c r="E7" s="38">
        <v>7561.9</v>
      </c>
      <c r="F7" s="38">
        <v>2.9102465317391302E-2</v>
      </c>
      <c r="G7" s="38">
        <v>128.16779661016901</v>
      </c>
      <c r="H7" s="38">
        <v>0.679057524072464</v>
      </c>
      <c r="I7" s="38">
        <v>0.53936569054898498</v>
      </c>
      <c r="J7" s="38">
        <v>0.57506471467165199</v>
      </c>
      <c r="K7" s="38">
        <v>0.65713366686669505</v>
      </c>
      <c r="L7" s="38">
        <v>2971.5945286281899</v>
      </c>
      <c r="M7" s="38">
        <v>2.1826848988043501</v>
      </c>
      <c r="N7" s="38">
        <v>2.0371725722173899</v>
      </c>
      <c r="O7" s="38">
        <v>0.203717257221739</v>
      </c>
      <c r="P7" s="38">
        <v>1.6006355924565199E-2</v>
      </c>
      <c r="Q7" s="38">
        <v>7.8576656356956504E-3</v>
      </c>
      <c r="R7" s="38">
        <v>1.16409861269565E-2</v>
      </c>
      <c r="S7" s="38">
        <v>2.9102465317391298E-4</v>
      </c>
      <c r="T7" s="38">
        <v>2.9102465317391302E-3</v>
      </c>
      <c r="U7" s="38">
        <v>8.7307395952173905E-3</v>
      </c>
      <c r="V7" s="38">
        <v>4.0743451444347802E-3</v>
      </c>
      <c r="W7" s="38">
        <v>1.39691833523478E-2</v>
      </c>
      <c r="X7" s="38">
        <v>8.7307395952173901E-4</v>
      </c>
      <c r="Y7" s="38">
        <v>1.4551232658695699E-2</v>
      </c>
      <c r="Z7" s="38">
        <v>8.7307395952173905E-2</v>
      </c>
      <c r="AA7" s="38">
        <v>8.7307395952173905E-2</v>
      </c>
      <c r="AB7" s="38">
        <v>1.62973805777391E-2</v>
      </c>
      <c r="AC7" s="38">
        <v>2.3281972253913E-2</v>
      </c>
      <c r="AD7" s="38">
        <v>0.23281972253913</v>
      </c>
      <c r="AE7" s="38">
        <v>5.2384437571304397E-3</v>
      </c>
      <c r="AF7" s="38">
        <v>1.7461479190434801</v>
      </c>
      <c r="AG7" s="38">
        <v>0.196441640892391</v>
      </c>
      <c r="AH7" s="38">
        <v>1.21415485304157</v>
      </c>
      <c r="AI7" s="38">
        <v>0</v>
      </c>
      <c r="AJ7" s="38">
        <v>0</v>
      </c>
      <c r="AK7" s="38">
        <v>0</v>
      </c>
      <c r="AL7" s="38">
        <v>0</v>
      </c>
      <c r="AM7" s="38">
        <v>0</v>
      </c>
      <c r="AN7" s="38">
        <v>0</v>
      </c>
      <c r="AO7" s="38">
        <v>1</v>
      </c>
      <c r="AP7" s="38">
        <v>30</v>
      </c>
      <c r="AQ7" s="38">
        <v>27</v>
      </c>
      <c r="AR7" s="38">
        <v>1</v>
      </c>
      <c r="AS7" s="38">
        <v>0</v>
      </c>
    </row>
    <row r="8" spans="1:45" x14ac:dyDescent="0.25">
      <c r="A8" s="38" t="s">
        <v>293</v>
      </c>
      <c r="B8" s="38" t="s">
        <v>227</v>
      </c>
      <c r="C8" s="38">
        <v>6</v>
      </c>
      <c r="D8" s="38">
        <v>1135</v>
      </c>
      <c r="E8" s="38">
        <v>102.5</v>
      </c>
      <c r="F8" s="38">
        <v>4.1881500000000001E-4</v>
      </c>
      <c r="G8" s="38">
        <v>17.0833333333333</v>
      </c>
      <c r="H8" s="38">
        <v>8.9347200000000002E-3</v>
      </c>
      <c r="I8" s="38">
        <v>7.5247094999999998E-3</v>
      </c>
      <c r="J8" s="38">
        <v>7.7899589999999999E-3</v>
      </c>
      <c r="K8" s="38">
        <v>8.4042209999999999E-3</v>
      </c>
      <c r="L8" s="38">
        <v>42.76436202</v>
      </c>
      <c r="M8" s="38">
        <v>0.12606331500000001</v>
      </c>
      <c r="N8" s="38">
        <v>3.9787425000000001E-2</v>
      </c>
      <c r="O8" s="38">
        <v>2.9317050000000002E-3</v>
      </c>
      <c r="P8" s="38">
        <v>7.5386699999999997E-4</v>
      </c>
      <c r="Q8" s="38">
        <v>2.5128900000000003E-4</v>
      </c>
      <c r="R8" s="38">
        <v>5.8634099999999999E-4</v>
      </c>
      <c r="S8" s="38">
        <v>2.2616009999999999E-5</v>
      </c>
      <c r="T8" s="38">
        <v>1.1308004999999999E-2</v>
      </c>
      <c r="U8" s="38">
        <v>4.1881500000000001E-4</v>
      </c>
      <c r="V8" s="38">
        <v>1.172682E-4</v>
      </c>
      <c r="W8" s="38">
        <v>2.094075E-4</v>
      </c>
      <c r="X8" s="38">
        <v>1.256445E-5</v>
      </c>
      <c r="Y8" s="38">
        <v>2.094075E-4</v>
      </c>
      <c r="Z8" s="38">
        <v>1.2564449999999999E-3</v>
      </c>
      <c r="AA8" s="38">
        <v>1.2564449999999999E-3</v>
      </c>
      <c r="AB8" s="38">
        <v>2.3453640000000001E-4</v>
      </c>
      <c r="AC8" s="38">
        <v>3.3505200000000002E-4</v>
      </c>
      <c r="AD8" s="38">
        <v>3.3505200000000001E-3</v>
      </c>
      <c r="AE8" s="38">
        <v>7.5386699999999994E-5</v>
      </c>
      <c r="AF8" s="38">
        <v>2.5128899999999999E-2</v>
      </c>
      <c r="AG8" s="38">
        <v>6.2822249999999998E-3</v>
      </c>
      <c r="AH8" s="38">
        <v>3.4945923599999998E-2</v>
      </c>
      <c r="AI8" s="38">
        <v>0</v>
      </c>
      <c r="AJ8" s="38">
        <v>0</v>
      </c>
      <c r="AK8" s="38">
        <v>0</v>
      </c>
      <c r="AL8" s="38">
        <v>0</v>
      </c>
      <c r="AM8" s="38">
        <v>0</v>
      </c>
      <c r="AN8" s="38">
        <v>0</v>
      </c>
      <c r="AO8" s="38">
        <v>0</v>
      </c>
      <c r="AP8" s="38">
        <v>3</v>
      </c>
      <c r="AQ8" s="38">
        <v>3</v>
      </c>
      <c r="AR8" s="38">
        <v>0</v>
      </c>
      <c r="AS8" s="38">
        <v>0</v>
      </c>
    </row>
    <row r="9" spans="1:45" x14ac:dyDescent="0.25">
      <c r="A9" s="38" t="s">
        <v>293</v>
      </c>
      <c r="B9" s="38" t="s">
        <v>228</v>
      </c>
      <c r="C9" s="38">
        <v>2</v>
      </c>
      <c r="D9" s="38">
        <v>1037</v>
      </c>
      <c r="E9" s="38">
        <v>79.5</v>
      </c>
      <c r="F9" s="38">
        <v>2.9678940000000002E-4</v>
      </c>
      <c r="G9" s="38">
        <v>39.75</v>
      </c>
      <c r="H9" s="38">
        <v>5.935788E-3</v>
      </c>
      <c r="I9" s="38">
        <v>5.001890688E-3</v>
      </c>
      <c r="J9" s="38">
        <v>5.201728884E-3</v>
      </c>
      <c r="K9" s="38">
        <v>5.536111608E-3</v>
      </c>
      <c r="L9" s="38">
        <v>30.304572055200001</v>
      </c>
      <c r="M9" s="38">
        <v>4.8376672199999998E-2</v>
      </c>
      <c r="N9" s="38">
        <v>2.6414256600000002E-2</v>
      </c>
      <c r="O9" s="38">
        <v>1.30587336E-3</v>
      </c>
      <c r="P9" s="38">
        <v>1.95881004E-4</v>
      </c>
      <c r="Q9" s="38">
        <v>5.9357880000000002E-5</v>
      </c>
      <c r="R9" s="38">
        <v>1.4839470000000001E-4</v>
      </c>
      <c r="S9" s="38">
        <v>2.9678939999999998E-6</v>
      </c>
      <c r="T9" s="38">
        <v>1.3058733600000001E-2</v>
      </c>
      <c r="U9" s="38">
        <v>2.9678940000000002E-4</v>
      </c>
      <c r="V9" s="38">
        <v>8.3101031999999997E-5</v>
      </c>
      <c r="W9" s="38">
        <v>3.5614727999999998E-4</v>
      </c>
      <c r="X9" s="38">
        <v>8.9036819999999999E-6</v>
      </c>
      <c r="Y9" s="38">
        <v>1.4839470000000001E-4</v>
      </c>
      <c r="Z9" s="38">
        <v>8.9036819999999996E-4</v>
      </c>
      <c r="AA9" s="38">
        <v>8.9036819999999996E-4</v>
      </c>
      <c r="AB9" s="38">
        <v>1.6620206399999999E-4</v>
      </c>
      <c r="AC9" s="38">
        <v>2.3743152000000001E-4</v>
      </c>
      <c r="AD9" s="38">
        <v>2.3743152000000002E-3</v>
      </c>
      <c r="AE9" s="38">
        <v>5.3422092000000003E-5</v>
      </c>
      <c r="AF9" s="38">
        <v>1.7807363999999999E-2</v>
      </c>
      <c r="AG9" s="38">
        <v>1.483947E-3</v>
      </c>
      <c r="AH9" s="38">
        <v>2.4764107535999998E-2</v>
      </c>
      <c r="AI9" s="38">
        <v>1</v>
      </c>
      <c r="AJ9" s="38">
        <v>0</v>
      </c>
      <c r="AK9" s="38">
        <v>0</v>
      </c>
      <c r="AL9" s="38">
        <v>0</v>
      </c>
      <c r="AM9" s="38">
        <v>0</v>
      </c>
      <c r="AN9" s="38">
        <v>0</v>
      </c>
      <c r="AO9" s="38">
        <v>0</v>
      </c>
      <c r="AP9" s="38">
        <v>1</v>
      </c>
      <c r="AQ9" s="38">
        <v>0</v>
      </c>
      <c r="AR9" s="38">
        <v>0</v>
      </c>
      <c r="AS9" s="38">
        <v>0</v>
      </c>
    </row>
    <row r="10" spans="1:45" x14ac:dyDescent="0.25">
      <c r="A10" s="38" t="s">
        <v>293</v>
      </c>
      <c r="B10" s="38" t="s">
        <v>229</v>
      </c>
      <c r="C10" s="38">
        <v>14</v>
      </c>
      <c r="D10" s="38">
        <v>1139.5</v>
      </c>
      <c r="E10" s="38">
        <v>2547</v>
      </c>
      <c r="F10" s="38">
        <v>1.0448303399999999E-2</v>
      </c>
      <c r="G10" s="38">
        <v>181.92857142857099</v>
      </c>
      <c r="H10" s="38">
        <v>0.25772481720000001</v>
      </c>
      <c r="I10" s="38">
        <v>0.215792292888</v>
      </c>
      <c r="J10" s="38">
        <v>0.223872314184</v>
      </c>
      <c r="K10" s="38">
        <v>0.24156477460799999</v>
      </c>
      <c r="L10" s="38">
        <v>1066.8553635671999</v>
      </c>
      <c r="M10" s="38">
        <v>1.0134854298</v>
      </c>
      <c r="N10" s="38">
        <v>1.0813994018999999</v>
      </c>
      <c r="O10" s="38">
        <v>3.0300079859999999E-2</v>
      </c>
      <c r="P10" s="38">
        <v>7.1048463120000002E-3</v>
      </c>
      <c r="Q10" s="38">
        <v>2.08966068E-3</v>
      </c>
      <c r="R10" s="38">
        <v>5.2241516999999996E-3</v>
      </c>
      <c r="S10" s="38">
        <v>6.5824311420000002E-4</v>
      </c>
      <c r="T10" s="38">
        <v>1.8180047915999999</v>
      </c>
      <c r="U10" s="38">
        <v>1.0448303399999999E-2</v>
      </c>
      <c r="V10" s="38">
        <v>0.1149313374</v>
      </c>
      <c r="W10" s="38">
        <v>5.2241516999999996E-3</v>
      </c>
      <c r="X10" s="38">
        <v>3.1344910200000001E-4</v>
      </c>
      <c r="Y10" s="38">
        <v>5.2241516999999996E-3</v>
      </c>
      <c r="Z10" s="38">
        <v>0</v>
      </c>
      <c r="AA10" s="38">
        <v>3.1344910199999999E-2</v>
      </c>
      <c r="AB10" s="38">
        <v>5.8510499040000004E-3</v>
      </c>
      <c r="AC10" s="38">
        <v>8.3586427200000001E-3</v>
      </c>
      <c r="AD10" s="38">
        <v>8.3586427199999994E-2</v>
      </c>
      <c r="AE10" s="38">
        <v>1.880694612E-3</v>
      </c>
      <c r="AF10" s="38">
        <v>0.62689820399999996</v>
      </c>
      <c r="AG10" s="38">
        <v>5.2241517000000001E-2</v>
      </c>
      <c r="AH10" s="38">
        <v>34.249538545199997</v>
      </c>
      <c r="AI10" s="38">
        <v>0</v>
      </c>
      <c r="AJ10" s="38">
        <v>0</v>
      </c>
      <c r="AK10" s="38">
        <v>0</v>
      </c>
      <c r="AL10" s="38">
        <v>0</v>
      </c>
      <c r="AM10" s="38">
        <v>2</v>
      </c>
      <c r="AN10" s="38">
        <v>3</v>
      </c>
      <c r="AO10" s="38">
        <v>4</v>
      </c>
      <c r="AP10" s="38">
        <v>1</v>
      </c>
      <c r="AQ10" s="38">
        <v>4</v>
      </c>
      <c r="AR10" s="38">
        <v>0</v>
      </c>
      <c r="AS10" s="38">
        <v>0</v>
      </c>
    </row>
    <row r="11" spans="1:45" x14ac:dyDescent="0.25">
      <c r="A11" s="38" t="s">
        <v>293</v>
      </c>
      <c r="B11" s="38" t="s">
        <v>230</v>
      </c>
      <c r="C11" s="38">
        <v>1</v>
      </c>
      <c r="D11" s="38">
        <v>2242.5</v>
      </c>
      <c r="E11" s="38">
        <v>175</v>
      </c>
      <c r="F11" s="38">
        <v>1.412775E-3</v>
      </c>
      <c r="G11" s="38">
        <v>175</v>
      </c>
      <c r="H11" s="38">
        <v>0.13703917500000001</v>
      </c>
      <c r="I11" s="38">
        <v>9.8960179499999995E-2</v>
      </c>
      <c r="J11" s="38">
        <v>0.111213648</v>
      </c>
      <c r="K11" s="38">
        <v>0.1283458995</v>
      </c>
      <c r="L11" s="38">
        <v>143.214414525</v>
      </c>
      <c r="M11" s="38">
        <v>3.5050947749999999</v>
      </c>
      <c r="N11" s="38">
        <v>0.1017198</v>
      </c>
      <c r="O11" s="38">
        <v>1.6529467499999999E-2</v>
      </c>
      <c r="P11" s="38">
        <v>6.3574875000000003E-2</v>
      </c>
      <c r="Q11" s="38">
        <v>2.542995E-2</v>
      </c>
      <c r="R11" s="38">
        <v>4.3796025000000002E-2</v>
      </c>
      <c r="S11" s="38">
        <v>2.2604400000000001E-4</v>
      </c>
      <c r="T11" s="38">
        <v>7.6289850000000006E-2</v>
      </c>
      <c r="U11" s="38">
        <v>1.412775E-3</v>
      </c>
      <c r="V11" s="38">
        <v>1.9778849999999999E-4</v>
      </c>
      <c r="W11" s="38">
        <v>1.6953300000000001E-3</v>
      </c>
      <c r="X11" s="38">
        <v>1.9778849999999999E-4</v>
      </c>
      <c r="Y11" s="38">
        <v>7.0638750000000001E-4</v>
      </c>
      <c r="Z11" s="38">
        <v>4.2383250000000003E-3</v>
      </c>
      <c r="AA11" s="38">
        <v>4.2383250000000003E-3</v>
      </c>
      <c r="AB11" s="38">
        <v>7.9115399999999997E-4</v>
      </c>
      <c r="AC11" s="38">
        <v>1.1302199999999999E-3</v>
      </c>
      <c r="AD11" s="38">
        <v>1.13022E-2</v>
      </c>
      <c r="AE11" s="38">
        <v>2.5429949999999999E-4</v>
      </c>
      <c r="AF11" s="38">
        <v>8.4766499999999995E-2</v>
      </c>
      <c r="AG11" s="38">
        <v>0.63574874999999997</v>
      </c>
      <c r="AH11" s="38">
        <v>5.8940973000000001E-2</v>
      </c>
      <c r="AI11" s="38">
        <v>0</v>
      </c>
      <c r="AJ11" s="38">
        <v>0</v>
      </c>
      <c r="AK11" s="38">
        <v>0</v>
      </c>
      <c r="AL11" s="38">
        <v>0</v>
      </c>
      <c r="AM11" s="38">
        <v>1</v>
      </c>
      <c r="AN11" s="38">
        <v>0</v>
      </c>
      <c r="AO11" s="38">
        <v>0</v>
      </c>
      <c r="AP11" s="38">
        <v>0</v>
      </c>
      <c r="AQ11" s="38">
        <v>0</v>
      </c>
      <c r="AR11" s="38">
        <v>0</v>
      </c>
      <c r="AS11" s="38">
        <v>0</v>
      </c>
    </row>
    <row r="12" spans="1:45" x14ac:dyDescent="0.25">
      <c r="A12" s="38" t="s">
        <v>293</v>
      </c>
      <c r="B12" s="38" t="s">
        <v>231</v>
      </c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AL12" s="38"/>
      <c r="AM12" s="38"/>
      <c r="AN12" s="38"/>
      <c r="AO12" s="38"/>
      <c r="AP12" s="38"/>
      <c r="AQ12" s="38"/>
      <c r="AR12" s="38"/>
      <c r="AS12" s="38"/>
    </row>
    <row r="13" spans="1:45" x14ac:dyDescent="0.25">
      <c r="A13" s="38" t="s">
        <v>293</v>
      </c>
      <c r="B13" s="38" t="s">
        <v>232</v>
      </c>
      <c r="C13" s="38">
        <v>2</v>
      </c>
      <c r="D13" s="38">
        <v>2211.5476190476202</v>
      </c>
      <c r="E13" s="38">
        <v>107</v>
      </c>
      <c r="F13" s="38">
        <v>8.5188814285714297E-4</v>
      </c>
      <c r="G13" s="38">
        <v>53.5</v>
      </c>
      <c r="H13" s="38">
        <v>5.8496319142857099E-2</v>
      </c>
      <c r="I13" s="38">
        <v>4.1373367471428599E-2</v>
      </c>
      <c r="J13" s="38">
        <v>4.65130926E-2</v>
      </c>
      <c r="K13" s="38">
        <v>5.4151689614285702E-2</v>
      </c>
      <c r="L13" s="38">
        <v>86.3567529295714</v>
      </c>
      <c r="M13" s="38">
        <v>0.69599261271428603</v>
      </c>
      <c r="N13" s="38">
        <v>9.6263360142857204E-2</v>
      </c>
      <c r="O13" s="38">
        <v>8.4336926142857208E-3</v>
      </c>
      <c r="P13" s="38">
        <v>2.30009798571429E-2</v>
      </c>
      <c r="Q13" s="38">
        <v>9.3707695714285704E-3</v>
      </c>
      <c r="R13" s="38">
        <v>1.6185874714285699E-2</v>
      </c>
      <c r="S13" s="38">
        <v>2.4704756142857103E-4</v>
      </c>
      <c r="T13" s="38">
        <v>4.6001959714285702E-2</v>
      </c>
      <c r="U13" s="38">
        <v>1.70377628571429E-4</v>
      </c>
      <c r="V13" s="38">
        <v>8.5188814285714294E-5</v>
      </c>
      <c r="W13" s="38">
        <v>1.02226577142857E-2</v>
      </c>
      <c r="X13" s="38">
        <v>1.1926434E-4</v>
      </c>
      <c r="Y13" s="38">
        <v>4.2594407142857197E-4</v>
      </c>
      <c r="Z13" s="38">
        <v>4.1742518999999999E-2</v>
      </c>
      <c r="AA13" s="38">
        <v>0</v>
      </c>
      <c r="AB13" s="38">
        <v>4.7705735999999999E-4</v>
      </c>
      <c r="AC13" s="38">
        <v>0</v>
      </c>
      <c r="AD13" s="38">
        <v>0</v>
      </c>
      <c r="AE13" s="38">
        <v>0</v>
      </c>
      <c r="AF13" s="38">
        <v>0.49920645171428601</v>
      </c>
      <c r="AG13" s="38">
        <v>0.234269239285714</v>
      </c>
      <c r="AH13" s="38">
        <v>2.53862666571429E-2</v>
      </c>
      <c r="AI13" s="38">
        <v>0</v>
      </c>
      <c r="AJ13" s="38">
        <v>0</v>
      </c>
      <c r="AK13" s="38">
        <v>0</v>
      </c>
      <c r="AL13" s="38">
        <v>1</v>
      </c>
      <c r="AM13" s="38">
        <v>0</v>
      </c>
      <c r="AN13" s="38">
        <v>0</v>
      </c>
      <c r="AO13" s="38">
        <v>0</v>
      </c>
      <c r="AP13" s="38">
        <v>0</v>
      </c>
      <c r="AQ13" s="38">
        <v>1</v>
      </c>
      <c r="AR13" s="38">
        <v>0</v>
      </c>
      <c r="AS13" s="38">
        <v>0</v>
      </c>
    </row>
    <row r="14" spans="1:45" x14ac:dyDescent="0.25">
      <c r="A14" s="38" t="s">
        <v>293</v>
      </c>
      <c r="B14" s="38" t="s">
        <v>233</v>
      </c>
      <c r="C14" s="38">
        <v>2166</v>
      </c>
      <c r="D14" s="38">
        <v>714.76543209876502</v>
      </c>
      <c r="E14" s="38">
        <v>14030.56</v>
      </c>
      <c r="F14" s="38">
        <v>3.6102813411556203E-2</v>
      </c>
      <c r="G14" s="38">
        <v>6.4776361957525399</v>
      </c>
      <c r="H14" s="38">
        <v>2.9483964286103301</v>
      </c>
      <c r="I14" s="38">
        <v>2.7105992309395699</v>
      </c>
      <c r="J14" s="38">
        <v>2.82949782977499</v>
      </c>
      <c r="K14" s="38">
        <v>2.9156632111172498</v>
      </c>
      <c r="L14" s="38">
        <v>3686.3860718271399</v>
      </c>
      <c r="M14" s="38">
        <v>103.68728011798601</v>
      </c>
      <c r="N14" s="38">
        <v>1.91344911081248</v>
      </c>
      <c r="O14" s="38">
        <v>0.15885237901084301</v>
      </c>
      <c r="P14" s="38">
        <v>14.2606112975645</v>
      </c>
      <c r="Q14" s="38">
        <v>8.1592358310114292</v>
      </c>
      <c r="R14" s="38">
        <v>9.8560680613546605</v>
      </c>
      <c r="S14" s="38">
        <v>5.4154220117334098E-3</v>
      </c>
      <c r="T14" s="38">
        <v>35.741785277439497</v>
      </c>
      <c r="U14" s="38">
        <v>3.6102813411556203E-2</v>
      </c>
      <c r="V14" s="38">
        <v>9.7477596211199904E-2</v>
      </c>
      <c r="W14" s="38">
        <v>1.29970128281598E-2</v>
      </c>
      <c r="X14" s="38">
        <v>1.1913928425813299E-3</v>
      </c>
      <c r="Y14" s="38">
        <v>6.8595345481954298E-2</v>
      </c>
      <c r="Z14" s="38">
        <v>0.86646752187735498</v>
      </c>
      <c r="AA14" s="38">
        <v>0.140800972305066</v>
      </c>
      <c r="AB14" s="38">
        <v>2.0217575510471101E-2</v>
      </c>
      <c r="AC14" s="38">
        <v>6.4985064140799298E-2</v>
      </c>
      <c r="AD14" s="38">
        <v>0.72205626823112501</v>
      </c>
      <c r="AE14" s="38">
        <v>6.4985064140799E-3</v>
      </c>
      <c r="AF14" s="38">
        <v>2.74381381927823</v>
      </c>
      <c r="AG14" s="38">
        <v>203.98089577528799</v>
      </c>
      <c r="AH14" s="38">
        <v>29.0483236709381</v>
      </c>
      <c r="AI14" s="38">
        <v>45</v>
      </c>
      <c r="AJ14" s="38">
        <v>63</v>
      </c>
      <c r="AK14" s="38">
        <v>59</v>
      </c>
      <c r="AL14" s="38">
        <v>142</v>
      </c>
      <c r="AM14" s="38">
        <v>87</v>
      </c>
      <c r="AN14" s="38">
        <v>210</v>
      </c>
      <c r="AO14" s="38">
        <v>368</v>
      </c>
      <c r="AP14" s="38">
        <v>603</v>
      </c>
      <c r="AQ14" s="38">
        <v>505</v>
      </c>
      <c r="AR14" s="38">
        <v>73</v>
      </c>
      <c r="AS14" s="38">
        <v>11</v>
      </c>
    </row>
    <row r="15" spans="1:45" x14ac:dyDescent="0.25">
      <c r="A15" s="38" t="s">
        <v>293</v>
      </c>
      <c r="B15" s="38" t="s">
        <v>234</v>
      </c>
      <c r="C15" s="38">
        <v>5075</v>
      </c>
      <c r="D15" s="38">
        <v>802.59090909090901</v>
      </c>
      <c r="E15" s="38">
        <v>37631.550000000097</v>
      </c>
      <c r="F15" s="38">
        <v>0.108729863729998</v>
      </c>
      <c r="G15" s="38">
        <v>7.4150837438423798</v>
      </c>
      <c r="H15" s="38">
        <v>13.120070223420299</v>
      </c>
      <c r="I15" s="38">
        <v>12.0791629946446</v>
      </c>
      <c r="J15" s="38">
        <v>12.599616609032701</v>
      </c>
      <c r="K15" s="38">
        <v>12.999017641800201</v>
      </c>
      <c r="L15" s="38">
        <v>11102.188925742599</v>
      </c>
      <c r="M15" s="38">
        <v>237.031102931406</v>
      </c>
      <c r="N15" s="38">
        <v>6.6325216875299304</v>
      </c>
      <c r="O15" s="38">
        <v>1.0872986373</v>
      </c>
      <c r="P15" s="38">
        <v>36.641964077010698</v>
      </c>
      <c r="Q15" s="38">
        <v>13.5912329662505</v>
      </c>
      <c r="R15" s="38">
        <v>29.357063207101</v>
      </c>
      <c r="S15" s="38">
        <v>8.3721995072104502E-4</v>
      </c>
      <c r="T15" s="38">
        <v>97.639417629538698</v>
      </c>
      <c r="U15" s="38">
        <v>0.58714126414200296</v>
      </c>
      <c r="V15" s="38">
        <v>0.19571375471399799</v>
      </c>
      <c r="W15" s="38">
        <v>3.8055452305500601E-2</v>
      </c>
      <c r="X15" s="38">
        <v>2.0658674108699902E-2</v>
      </c>
      <c r="Y15" s="38">
        <v>9.5682280082399096E-2</v>
      </c>
      <c r="Z15" s="38">
        <v>2.5007868657898401E-2</v>
      </c>
      <c r="AA15" s="38">
        <v>0.32618959118999402</v>
      </c>
      <c r="AB15" s="38">
        <v>6.0888723688799801E-2</v>
      </c>
      <c r="AC15" s="38">
        <v>0.119602850103005</v>
      </c>
      <c r="AD15" s="38">
        <v>0.23920570020601001</v>
      </c>
      <c r="AE15" s="38">
        <v>3.3706257756299599E-3</v>
      </c>
      <c r="AF15" s="38">
        <v>4.4579244129300397</v>
      </c>
      <c r="AG15" s="38">
        <v>339.78082415625801</v>
      </c>
      <c r="AH15" s="38">
        <v>58.322698904772402</v>
      </c>
      <c r="AI15" s="38">
        <v>35</v>
      </c>
      <c r="AJ15" s="38">
        <v>77</v>
      </c>
      <c r="AK15" s="38">
        <v>26</v>
      </c>
      <c r="AL15" s="38">
        <v>207</v>
      </c>
      <c r="AM15" s="38">
        <v>133</v>
      </c>
      <c r="AN15" s="38">
        <v>656</v>
      </c>
      <c r="AO15" s="38">
        <v>1008</v>
      </c>
      <c r="AP15" s="38">
        <v>1408</v>
      </c>
      <c r="AQ15" s="38">
        <v>1293</v>
      </c>
      <c r="AR15" s="38">
        <v>184</v>
      </c>
      <c r="AS15" s="38">
        <v>48</v>
      </c>
    </row>
    <row r="16" spans="1:45" x14ac:dyDescent="0.25">
      <c r="A16" s="38" t="s">
        <v>293</v>
      </c>
      <c r="B16" s="38" t="s">
        <v>235</v>
      </c>
      <c r="C16" s="38">
        <v>6533</v>
      </c>
      <c r="D16" s="38">
        <v>646.30198019802003</v>
      </c>
      <c r="E16" s="38">
        <v>44079.330000000104</v>
      </c>
      <c r="F16" s="38">
        <v>0.10255880975328401</v>
      </c>
      <c r="G16" s="38">
        <v>6.7471804683912504</v>
      </c>
      <c r="H16" s="38">
        <v>7.6577244615789199</v>
      </c>
      <c r="I16" s="38">
        <v>7.02869709509201</v>
      </c>
      <c r="J16" s="38">
        <v>7.3432107783353402</v>
      </c>
      <c r="K16" s="38">
        <v>7.5790960407680004</v>
      </c>
      <c r="L16" s="38">
        <v>10472.0749462884</v>
      </c>
      <c r="M16" s="38">
        <v>322.75257429357703</v>
      </c>
      <c r="N16" s="38">
        <v>5.17921989254108</v>
      </c>
      <c r="O16" s="38">
        <v>0.923029287779639</v>
      </c>
      <c r="P16" s="38">
        <v>29.434378399193498</v>
      </c>
      <c r="Q16" s="38">
        <v>13.9479981264481</v>
      </c>
      <c r="R16" s="38">
        <v>5.2304992974177296</v>
      </c>
      <c r="S16" s="38">
        <v>1.1281469072861001E-2</v>
      </c>
      <c r="T16" s="38">
        <v>56.509904174060601</v>
      </c>
      <c r="U16" s="38">
        <v>0.10255880975328401</v>
      </c>
      <c r="V16" s="38">
        <v>0.19486173853125099</v>
      </c>
      <c r="W16" s="38">
        <v>6.1535285851976197E-3</v>
      </c>
      <c r="X16" s="38">
        <v>3.3844407218583498E-3</v>
      </c>
      <c r="Y16" s="38">
        <v>0.19486173853125099</v>
      </c>
      <c r="Z16" s="38">
        <v>2.4614114340789399</v>
      </c>
      <c r="AA16" s="38">
        <v>0.39997935803782497</v>
      </c>
      <c r="AB16" s="38">
        <v>5.7432933461845401E-2</v>
      </c>
      <c r="AC16" s="38">
        <v>0.18460585755592199</v>
      </c>
      <c r="AD16" s="38">
        <v>2.0511761950656902</v>
      </c>
      <c r="AE16" s="38">
        <v>1.8460585755592299E-2</v>
      </c>
      <c r="AF16" s="38">
        <v>7.7944695412500096</v>
      </c>
      <c r="AG16" s="38">
        <v>348.69995316116598</v>
      </c>
      <c r="AH16" s="38">
        <v>58.068798082311602</v>
      </c>
      <c r="AI16" s="38">
        <v>40</v>
      </c>
      <c r="AJ16" s="38">
        <v>52</v>
      </c>
      <c r="AK16" s="38">
        <v>12</v>
      </c>
      <c r="AL16" s="38">
        <v>34</v>
      </c>
      <c r="AM16" s="38">
        <v>54</v>
      </c>
      <c r="AN16" s="38">
        <v>311</v>
      </c>
      <c r="AO16" s="38">
        <v>906</v>
      </c>
      <c r="AP16" s="38">
        <v>2453</v>
      </c>
      <c r="AQ16" s="38">
        <v>2351</v>
      </c>
      <c r="AR16" s="38">
        <v>269</v>
      </c>
      <c r="AS16" s="38">
        <v>51</v>
      </c>
    </row>
    <row r="17" spans="1:45" x14ac:dyDescent="0.25">
      <c r="A17" s="38" t="s">
        <v>293</v>
      </c>
      <c r="B17" s="38" t="s">
        <v>236</v>
      </c>
      <c r="C17" s="38">
        <v>37</v>
      </c>
      <c r="D17" s="38">
        <v>783.53451676528596</v>
      </c>
      <c r="E17" s="38">
        <v>291.10000000000002</v>
      </c>
      <c r="F17" s="38">
        <v>8.2111283218934904E-4</v>
      </c>
      <c r="G17" s="38">
        <v>7.86756756756757</v>
      </c>
      <c r="H17" s="38">
        <v>2.4907089243076899E-2</v>
      </c>
      <c r="I17" s="38">
        <v>2.3089692841164501E-2</v>
      </c>
      <c r="J17" s="38">
        <v>2.39983910421207E-2</v>
      </c>
      <c r="K17" s="38">
        <v>2.4748340762187002E-2</v>
      </c>
      <c r="L17" s="38">
        <v>83.842189069190098</v>
      </c>
      <c r="M17" s="38">
        <v>0.20363598238295899</v>
      </c>
      <c r="N17" s="38">
        <v>0.100586321943195</v>
      </c>
      <c r="O17" s="38">
        <v>5.7477898253254396E-3</v>
      </c>
      <c r="P17" s="38">
        <v>8.2111283218934909E-3</v>
      </c>
      <c r="Q17" s="38">
        <v>1.23166924828402E-3</v>
      </c>
      <c r="R17" s="38">
        <v>2.0527820804733701E-3</v>
      </c>
      <c r="S17" s="38">
        <v>8.2111283218934908E-6</v>
      </c>
      <c r="T17" s="38">
        <v>8.2111283218934904E-5</v>
      </c>
      <c r="U17" s="38">
        <v>9.0322411540828395E-4</v>
      </c>
      <c r="V17" s="38">
        <v>1.14955796506509E-4</v>
      </c>
      <c r="W17" s="38">
        <v>1.7243369475976301E-5</v>
      </c>
      <c r="X17" s="38">
        <v>2.4633384965680501E-5</v>
      </c>
      <c r="Y17" s="38">
        <v>4.1055641609467501E-4</v>
      </c>
      <c r="Z17" s="38">
        <v>2.4633384965680499E-3</v>
      </c>
      <c r="AA17" s="38">
        <v>2.4633384965680499E-3</v>
      </c>
      <c r="AB17" s="38">
        <v>4.5982318602603598E-4</v>
      </c>
      <c r="AC17" s="38">
        <v>6.5689026575147902E-4</v>
      </c>
      <c r="AD17" s="38">
        <v>6.5689026575147897E-3</v>
      </c>
      <c r="AE17" s="38">
        <v>1.4780030979408301E-4</v>
      </c>
      <c r="AF17" s="38">
        <v>4.9266769931360997E-2</v>
      </c>
      <c r="AG17" s="38">
        <v>3.07917312071006E-2</v>
      </c>
      <c r="AH17" s="38">
        <v>3.4256827358939701E-2</v>
      </c>
      <c r="AI17" s="38">
        <v>1</v>
      </c>
      <c r="AJ17" s="38">
        <v>0</v>
      </c>
      <c r="AK17" s="38">
        <v>0</v>
      </c>
      <c r="AL17" s="38">
        <v>0</v>
      </c>
      <c r="AM17" s="38">
        <v>0</v>
      </c>
      <c r="AN17" s="38">
        <v>1</v>
      </c>
      <c r="AO17" s="38">
        <v>1</v>
      </c>
      <c r="AP17" s="38">
        <v>10</v>
      </c>
      <c r="AQ17" s="38">
        <v>21</v>
      </c>
      <c r="AR17" s="38">
        <v>3</v>
      </c>
      <c r="AS17" s="38">
        <v>0</v>
      </c>
    </row>
    <row r="18" spans="1:45" x14ac:dyDescent="0.25">
      <c r="A18" s="38" t="s">
        <v>293</v>
      </c>
      <c r="B18" s="38" t="s">
        <v>237</v>
      </c>
      <c r="C18" s="38">
        <v>536</v>
      </c>
      <c r="D18" s="38">
        <v>384.62732919254699</v>
      </c>
      <c r="E18" s="38">
        <v>2649.8</v>
      </c>
      <c r="F18" s="38">
        <v>3.6690677888198699E-3</v>
      </c>
      <c r="G18" s="38">
        <v>4.9436567164179097</v>
      </c>
      <c r="H18" s="38">
        <v>0.57115155245962701</v>
      </c>
      <c r="I18" s="38">
        <v>0.52472561470509504</v>
      </c>
      <c r="J18" s="38">
        <v>0.54732707228422395</v>
      </c>
      <c r="K18" s="38">
        <v>0.56488967676670698</v>
      </c>
      <c r="L18" s="38">
        <v>374.64117378082</v>
      </c>
      <c r="M18" s="38">
        <v>7.16568939156521</v>
      </c>
      <c r="N18" s="38">
        <v>0.245827541850932</v>
      </c>
      <c r="O18" s="38">
        <v>2.5683474521739101E-2</v>
      </c>
      <c r="P18" s="38">
        <v>0.74482076113043605</v>
      </c>
      <c r="Q18" s="38">
        <v>0.49899321927950202</v>
      </c>
      <c r="R18" s="38">
        <v>0.65676313419875798</v>
      </c>
      <c r="S18" s="38">
        <v>1.3575550818633599E-4</v>
      </c>
      <c r="T18" s="38">
        <v>0.161438982708074</v>
      </c>
      <c r="U18" s="38">
        <v>3.6690677888198699E-3</v>
      </c>
      <c r="V18" s="38">
        <v>6.9712287987577703E-3</v>
      </c>
      <c r="W18" s="38">
        <v>2.2014406732919298E-3</v>
      </c>
      <c r="X18" s="38">
        <v>1.2107923703105599E-4</v>
      </c>
      <c r="Y18" s="38">
        <v>6.9712287987577703E-3</v>
      </c>
      <c r="Z18" s="38">
        <v>8.8057626931676999E-2</v>
      </c>
      <c r="AA18" s="38">
        <v>1.43093643763975E-2</v>
      </c>
      <c r="AB18" s="38">
        <v>2.0546779617391302E-3</v>
      </c>
      <c r="AC18" s="38">
        <v>6.60432201987576E-3</v>
      </c>
      <c r="AD18" s="38">
        <v>7.3381355776397594E-2</v>
      </c>
      <c r="AE18" s="38">
        <v>6.6043220198757702E-4</v>
      </c>
      <c r="AF18" s="38">
        <v>0.27884915195031001</v>
      </c>
      <c r="AG18" s="38">
        <v>12.474830481987601</v>
      </c>
      <c r="AH18" s="38">
        <v>2.0774261820298099</v>
      </c>
      <c r="AI18" s="38">
        <v>18</v>
      </c>
      <c r="AJ18" s="38">
        <v>82</v>
      </c>
      <c r="AK18" s="38">
        <v>70</v>
      </c>
      <c r="AL18" s="38">
        <v>109</v>
      </c>
      <c r="AM18" s="38">
        <v>41</v>
      </c>
      <c r="AN18" s="38">
        <v>57</v>
      </c>
      <c r="AO18" s="38">
        <v>70</v>
      </c>
      <c r="AP18" s="38">
        <v>47</v>
      </c>
      <c r="AQ18" s="38">
        <v>24</v>
      </c>
      <c r="AR18" s="38">
        <v>3</v>
      </c>
      <c r="AS18" s="38">
        <v>15</v>
      </c>
    </row>
    <row r="19" spans="1:45" x14ac:dyDescent="0.25">
      <c r="A19" s="38" t="s">
        <v>293</v>
      </c>
      <c r="B19" s="38" t="s">
        <v>238</v>
      </c>
      <c r="C19" s="38">
        <v>17</v>
      </c>
      <c r="D19" s="38">
        <v>116.5</v>
      </c>
      <c r="E19" s="38">
        <v>107.7</v>
      </c>
      <c r="F19" s="38">
        <v>4.516938E-5</v>
      </c>
      <c r="G19" s="38">
        <v>6.3352941176470603</v>
      </c>
      <c r="H19" s="38">
        <v>2.7553321799999998E-3</v>
      </c>
      <c r="I19" s="38">
        <v>2.5421327064E-3</v>
      </c>
      <c r="J19" s="38">
        <v>2.6487324432000001E-3</v>
      </c>
      <c r="K19" s="38">
        <v>2.7249181308E-3</v>
      </c>
      <c r="L19" s="38">
        <v>4.6121550530400004</v>
      </c>
      <c r="M19" s="38">
        <v>0.223588431</v>
      </c>
      <c r="N19" s="38">
        <v>3.9523207500000001E-3</v>
      </c>
      <c r="O19" s="38">
        <v>5.8720193999999998E-5</v>
      </c>
      <c r="P19" s="38">
        <v>4.6976155200000001E-3</v>
      </c>
      <c r="Q19" s="38">
        <v>2.0326221E-3</v>
      </c>
      <c r="R19" s="38">
        <v>3.2070259800000001E-3</v>
      </c>
      <c r="S19" s="38">
        <v>1.89711396E-6</v>
      </c>
      <c r="T19" s="38">
        <v>2.57465466E-3</v>
      </c>
      <c r="U19" s="38">
        <v>4.516938E-5</v>
      </c>
      <c r="V19" s="38">
        <v>1.03889574E-4</v>
      </c>
      <c r="W19" s="38">
        <v>1.6712670599999999E-6</v>
      </c>
      <c r="X19" s="38">
        <v>1.4905895399999999E-6</v>
      </c>
      <c r="Y19" s="38">
        <v>8.5821821999999999E-5</v>
      </c>
      <c r="Z19" s="38">
        <v>1.0840651199999999E-3</v>
      </c>
      <c r="AA19" s="38">
        <v>1.76160582E-4</v>
      </c>
      <c r="AB19" s="38">
        <v>2.5294852799999999E-5</v>
      </c>
      <c r="AC19" s="38">
        <v>8.1304883999999998E-5</v>
      </c>
      <c r="AD19" s="38">
        <v>9.0338759999999995E-4</v>
      </c>
      <c r="AE19" s="38">
        <v>8.1304883999999998E-6</v>
      </c>
      <c r="AF19" s="38">
        <v>3.43287288E-3</v>
      </c>
      <c r="AG19" s="38">
        <v>5.08155525E-2</v>
      </c>
      <c r="AH19" s="38">
        <v>3.0959093052000002E-2</v>
      </c>
      <c r="AI19" s="38">
        <v>3</v>
      </c>
      <c r="AJ19" s="38">
        <v>5</v>
      </c>
      <c r="AK19" s="38">
        <v>1</v>
      </c>
      <c r="AL19" s="38">
        <v>3</v>
      </c>
      <c r="AM19" s="38">
        <v>2</v>
      </c>
      <c r="AN19" s="38">
        <v>0</v>
      </c>
      <c r="AO19" s="38">
        <v>1</v>
      </c>
      <c r="AP19" s="38">
        <v>1</v>
      </c>
      <c r="AQ19" s="38">
        <v>0</v>
      </c>
      <c r="AR19" s="38">
        <v>0</v>
      </c>
      <c r="AS19" s="38">
        <v>1</v>
      </c>
    </row>
    <row r="20" spans="1:45" x14ac:dyDescent="0.25">
      <c r="A20" s="38" t="s">
        <v>293</v>
      </c>
      <c r="B20" s="38" t="s">
        <v>239</v>
      </c>
      <c r="C20" s="38">
        <v>255</v>
      </c>
      <c r="D20" s="38">
        <v>157.488372093023</v>
      </c>
      <c r="E20" s="38">
        <v>1330.79</v>
      </c>
      <c r="F20" s="38">
        <v>7.5450222251162804E-4</v>
      </c>
      <c r="G20" s="38">
        <v>5.2187843137254903</v>
      </c>
      <c r="H20" s="38">
        <v>4.6276136314046402E-2</v>
      </c>
      <c r="I20" s="38">
        <v>4.2594165468189803E-2</v>
      </c>
      <c r="J20" s="38">
        <v>4.4435150891118103E-2</v>
      </c>
      <c r="K20" s="38">
        <v>4.5753014773105199E-2</v>
      </c>
      <c r="L20" s="38">
        <v>77.040712936217304</v>
      </c>
      <c r="M20" s="38">
        <v>1.5708736272692101</v>
      </c>
      <c r="N20" s="38">
        <v>6.2246433357209301E-2</v>
      </c>
      <c r="O20" s="38">
        <v>9.8085288926511504E-4</v>
      </c>
      <c r="P20" s="38">
        <v>9.0540266701395394E-2</v>
      </c>
      <c r="Q20" s="38">
        <v>5.8096671133395499E-2</v>
      </c>
      <c r="R20" s="38">
        <v>5.2060653353302302E-2</v>
      </c>
      <c r="S20" s="38">
        <v>1.05630311151628E-4</v>
      </c>
      <c r="T20" s="38">
        <v>0.11996585337934899</v>
      </c>
      <c r="U20" s="38">
        <v>7.5450222251162804E-4</v>
      </c>
      <c r="V20" s="38">
        <v>1.73535511177674E-3</v>
      </c>
      <c r="W20" s="38">
        <v>4.7533640018232497E-5</v>
      </c>
      <c r="X20" s="38">
        <v>2.4898573342883699E-5</v>
      </c>
      <c r="Y20" s="38">
        <v>1.4335542227720899E-3</v>
      </c>
      <c r="Z20" s="38">
        <v>1.8108053340279099E-2</v>
      </c>
      <c r="AA20" s="38">
        <v>2.9425586677953499E-3</v>
      </c>
      <c r="AB20" s="38">
        <v>4.2252124460651102E-4</v>
      </c>
      <c r="AC20" s="38">
        <v>1.35810400052093E-3</v>
      </c>
      <c r="AD20" s="38">
        <v>1.50900444502326E-2</v>
      </c>
      <c r="AE20" s="38">
        <v>1.35810400052093E-4</v>
      </c>
      <c r="AF20" s="38">
        <v>5.7342168910883701E-2</v>
      </c>
      <c r="AG20" s="38">
        <v>1.45241677833489</v>
      </c>
      <c r="AH20" s="38">
        <v>0.51713582330947006</v>
      </c>
      <c r="AI20" s="38">
        <v>9</v>
      </c>
      <c r="AJ20" s="38">
        <v>27</v>
      </c>
      <c r="AK20" s="38">
        <v>20</v>
      </c>
      <c r="AL20" s="38">
        <v>58</v>
      </c>
      <c r="AM20" s="38">
        <v>18</v>
      </c>
      <c r="AN20" s="38">
        <v>11</v>
      </c>
      <c r="AO20" s="38">
        <v>24</v>
      </c>
      <c r="AP20" s="38">
        <v>39</v>
      </c>
      <c r="AQ20" s="38">
        <v>48</v>
      </c>
      <c r="AR20" s="38">
        <v>1</v>
      </c>
      <c r="AS20" s="38">
        <v>0</v>
      </c>
    </row>
    <row r="21" spans="1:45" x14ac:dyDescent="0.25">
      <c r="A21" s="38" t="s">
        <v>293</v>
      </c>
      <c r="B21" s="38" t="s">
        <v>240</v>
      </c>
      <c r="C21" s="38">
        <v>8</v>
      </c>
      <c r="D21" s="38">
        <v>500</v>
      </c>
      <c r="E21" s="38">
        <v>5</v>
      </c>
      <c r="F21" s="38">
        <v>9.0000000000000002E-6</v>
      </c>
      <c r="G21" s="38">
        <v>0.625</v>
      </c>
      <c r="H21" s="38">
        <v>6.5519999999999999E-4</v>
      </c>
      <c r="I21" s="38">
        <v>5.7240000000000004E-4</v>
      </c>
      <c r="J21" s="38">
        <v>6.0840000000000004E-4</v>
      </c>
      <c r="K21" s="38">
        <v>6.3809999999999995E-4</v>
      </c>
      <c r="L21" s="38">
        <v>0.91897200000000001</v>
      </c>
      <c r="M21" s="38">
        <v>1.7576999999999999E-2</v>
      </c>
      <c r="N21" s="38">
        <v>6.0300000000000002E-4</v>
      </c>
      <c r="O21" s="38">
        <v>6.3E-5</v>
      </c>
      <c r="P21" s="38">
        <v>1.8270000000000001E-3</v>
      </c>
      <c r="Q21" s="38">
        <v>1.224E-3</v>
      </c>
      <c r="R21" s="38">
        <v>1.611E-3</v>
      </c>
      <c r="S21" s="38">
        <v>3.3299999999999998E-7</v>
      </c>
      <c r="T21" s="38">
        <v>2.4390000000000002E-3</v>
      </c>
      <c r="U21" s="38">
        <v>2.34E-5</v>
      </c>
      <c r="V21" s="38">
        <v>1.7099999999999999E-5</v>
      </c>
      <c r="W21" s="38">
        <v>5.4E-6</v>
      </c>
      <c r="X21" s="38">
        <v>2.9700000000000003E-7</v>
      </c>
      <c r="Y21" s="38">
        <v>1.7099999999999999E-5</v>
      </c>
      <c r="Z21" s="38">
        <v>2.1599999999999999E-4</v>
      </c>
      <c r="AA21" s="38">
        <v>3.5099999999999999E-5</v>
      </c>
      <c r="AB21" s="38">
        <v>5.04E-6</v>
      </c>
      <c r="AC21" s="38">
        <v>1.6200000000000001E-5</v>
      </c>
      <c r="AD21" s="38">
        <v>1.8000000000000001E-4</v>
      </c>
      <c r="AE21" s="38">
        <v>1.6199999999999999E-6</v>
      </c>
      <c r="AF21" s="38">
        <v>6.8400000000000004E-4</v>
      </c>
      <c r="AG21" s="38">
        <v>3.0599999999999999E-2</v>
      </c>
      <c r="AH21" s="38">
        <v>5.0958000000000002E-3</v>
      </c>
      <c r="AI21" s="38">
        <v>1</v>
      </c>
      <c r="AJ21" s="38">
        <v>1</v>
      </c>
      <c r="AK21" s="38">
        <v>1</v>
      </c>
      <c r="AL21" s="38">
        <v>1</v>
      </c>
      <c r="AM21" s="38">
        <v>0</v>
      </c>
      <c r="AN21" s="38">
        <v>1</v>
      </c>
      <c r="AO21" s="38">
        <v>2</v>
      </c>
      <c r="AP21" s="38">
        <v>0</v>
      </c>
      <c r="AQ21" s="38">
        <v>0</v>
      </c>
      <c r="AR21" s="38">
        <v>0</v>
      </c>
      <c r="AS21" s="38">
        <v>1</v>
      </c>
    </row>
    <row r="22" spans="1:45" x14ac:dyDescent="0.25">
      <c r="A22" s="38" t="s">
        <v>293</v>
      </c>
      <c r="B22" s="38" t="s">
        <v>241</v>
      </c>
      <c r="C22" s="38">
        <v>138</v>
      </c>
      <c r="D22" s="38">
        <v>500</v>
      </c>
      <c r="E22" s="38">
        <v>1219.2</v>
      </c>
      <c r="F22" s="38">
        <v>2.1945599999999999E-3</v>
      </c>
      <c r="G22" s="38">
        <v>8.8347826086956491</v>
      </c>
      <c r="H22" s="38">
        <v>7.9881983999999906E-2</v>
      </c>
      <c r="I22" s="38">
        <v>6.9787007999999998E-2</v>
      </c>
      <c r="J22" s="38">
        <v>7.4176127999999994E-2</v>
      </c>
      <c r="K22" s="38">
        <v>7.7687424000000005E-2</v>
      </c>
      <c r="L22" s="38">
        <v>223.91973504000001</v>
      </c>
      <c r="M22" s="38">
        <v>1.7073676799999999</v>
      </c>
      <c r="N22" s="38">
        <v>8.1198720000000002E-2</v>
      </c>
      <c r="O22" s="38">
        <v>1.5361919999999999E-2</v>
      </c>
      <c r="P22" s="38">
        <v>0.17556479999999999</v>
      </c>
      <c r="Q22" s="38">
        <v>9.8755200000000001E-2</v>
      </c>
      <c r="R22" s="38">
        <v>0.1316736</v>
      </c>
      <c r="S22" s="38">
        <v>1.09728E-4</v>
      </c>
      <c r="T22" s="38">
        <v>0.29846015999999997</v>
      </c>
      <c r="U22" s="38">
        <v>5.7058559999999901E-3</v>
      </c>
      <c r="V22" s="38">
        <v>1.5581376E-3</v>
      </c>
      <c r="W22" s="38">
        <v>1.2947904E-3</v>
      </c>
      <c r="X22" s="38">
        <v>7.4615040000000003E-4</v>
      </c>
      <c r="Y22" s="38">
        <v>2.7212543999999999E-3</v>
      </c>
      <c r="Z22" s="38">
        <v>1.5405811199999999E-2</v>
      </c>
      <c r="AA22" s="38">
        <v>1.25748288E-2</v>
      </c>
      <c r="AB22" s="38">
        <v>6.1447680000000003E-4</v>
      </c>
      <c r="AC22" s="38">
        <v>1.7337024000000001E-3</v>
      </c>
      <c r="AD22" s="38">
        <v>4.13894016E-2</v>
      </c>
      <c r="AE22" s="38">
        <v>9.8755200000000005E-4</v>
      </c>
      <c r="AF22" s="38">
        <v>0.32479488000000001</v>
      </c>
      <c r="AG22" s="38">
        <v>2.46888</v>
      </c>
      <c r="AH22" s="38">
        <v>0.4643250048</v>
      </c>
      <c r="AI22" s="38">
        <v>4</v>
      </c>
      <c r="AJ22" s="38">
        <v>9</v>
      </c>
      <c r="AK22" s="38">
        <v>5</v>
      </c>
      <c r="AL22" s="38">
        <v>16</v>
      </c>
      <c r="AM22" s="38">
        <v>3</v>
      </c>
      <c r="AN22" s="38">
        <v>18</v>
      </c>
      <c r="AO22" s="38">
        <v>21</v>
      </c>
      <c r="AP22" s="38">
        <v>21</v>
      </c>
      <c r="AQ22" s="38">
        <v>36</v>
      </c>
      <c r="AR22" s="38">
        <v>1</v>
      </c>
      <c r="AS22" s="38">
        <v>4</v>
      </c>
    </row>
    <row r="23" spans="1:45" x14ac:dyDescent="0.25">
      <c r="A23" s="38" t="s">
        <v>293</v>
      </c>
      <c r="B23" s="38" t="s">
        <v>242</v>
      </c>
      <c r="C23" s="38">
        <v>11067</v>
      </c>
      <c r="D23" s="38">
        <v>1028.05728531572</v>
      </c>
      <c r="E23" s="38">
        <v>205219.47</v>
      </c>
      <c r="F23" s="38">
        <v>0.75951853639965905</v>
      </c>
      <c r="G23" s="38">
        <v>18.543369476822999</v>
      </c>
      <c r="H23" s="38">
        <v>2.2785556091989002E-2</v>
      </c>
      <c r="I23" s="38">
        <v>2.2785556091989002E-2</v>
      </c>
      <c r="J23" s="38">
        <v>2.2785556091989002E-2</v>
      </c>
      <c r="K23" s="38">
        <v>2.2785556091989002E-2</v>
      </c>
      <c r="L23" s="38">
        <v>42378.096256954399</v>
      </c>
      <c r="M23" s="38">
        <v>4.8229427061379599</v>
      </c>
      <c r="N23" s="38">
        <v>12.808987993865999</v>
      </c>
      <c r="O23" s="38">
        <v>0.37975926819983002</v>
      </c>
      <c r="P23" s="38">
        <v>1.0329452095034699</v>
      </c>
      <c r="Q23" s="38">
        <v>1.08231391436947</v>
      </c>
      <c r="R23" s="38">
        <v>0.203550967755112</v>
      </c>
      <c r="S23" s="38">
        <v>7.4812575835369504E-4</v>
      </c>
      <c r="T23" s="38">
        <v>0</v>
      </c>
      <c r="U23" s="38">
        <v>8.3547039003965698E-5</v>
      </c>
      <c r="V23" s="38">
        <v>9.3420779977163207E-2</v>
      </c>
      <c r="W23" s="38">
        <v>0</v>
      </c>
      <c r="X23" s="38">
        <v>0</v>
      </c>
      <c r="Y23" s="38">
        <v>0</v>
      </c>
      <c r="Z23" s="38">
        <v>0</v>
      </c>
      <c r="AA23" s="38">
        <v>0</v>
      </c>
      <c r="AB23" s="38">
        <v>2.2785556091989002E-2</v>
      </c>
      <c r="AC23" s="38">
        <v>0</v>
      </c>
      <c r="AD23" s="38">
        <v>0</v>
      </c>
      <c r="AE23" s="38">
        <v>0</v>
      </c>
      <c r="AF23" s="38">
        <v>0</v>
      </c>
      <c r="AG23" s="38">
        <v>27.057847859237299</v>
      </c>
      <c r="AH23" s="38">
        <v>27.839392433194501</v>
      </c>
      <c r="AI23" s="38">
        <v>2</v>
      </c>
      <c r="AJ23" s="38">
        <v>4</v>
      </c>
      <c r="AK23" s="38">
        <v>25</v>
      </c>
      <c r="AL23" s="38">
        <v>84</v>
      </c>
      <c r="AM23" s="38">
        <v>3355</v>
      </c>
      <c r="AN23" s="38">
        <v>3358</v>
      </c>
      <c r="AO23" s="38">
        <v>1307</v>
      </c>
      <c r="AP23" s="38">
        <v>1147</v>
      </c>
      <c r="AQ23" s="38">
        <v>1426</v>
      </c>
      <c r="AR23" s="38">
        <v>277</v>
      </c>
      <c r="AS23" s="38">
        <v>82</v>
      </c>
    </row>
    <row r="24" spans="1:45" x14ac:dyDescent="0.25">
      <c r="A24" s="38" t="s">
        <v>293</v>
      </c>
      <c r="B24" s="38" t="s">
        <v>243</v>
      </c>
      <c r="C24" s="38">
        <v>4712</v>
      </c>
      <c r="D24" s="38">
        <v>1002.25507338563</v>
      </c>
      <c r="E24" s="38">
        <v>185814.97</v>
      </c>
      <c r="F24" s="38">
        <v>0.67044238701659697</v>
      </c>
      <c r="G24" s="38">
        <v>39.434416383701198</v>
      </c>
      <c r="H24" s="38">
        <v>2.01132716104977E-2</v>
      </c>
      <c r="I24" s="38">
        <v>2.01132716104977E-2</v>
      </c>
      <c r="J24" s="38">
        <v>2.01132716104977E-2</v>
      </c>
      <c r="K24" s="38">
        <v>2.01132716104977E-2</v>
      </c>
      <c r="L24" s="38">
        <v>37408.003425977899</v>
      </c>
      <c r="M24" s="38">
        <v>4.2573091575553699</v>
      </c>
      <c r="N24" s="38">
        <v>19.1911554658931</v>
      </c>
      <c r="O24" s="38">
        <v>0.33522119350829799</v>
      </c>
      <c r="P24" s="38">
        <v>0.911801646342559</v>
      </c>
      <c r="Q24" s="38">
        <v>0.955380401498651</v>
      </c>
      <c r="R24" s="38">
        <v>0.17967855972044899</v>
      </c>
      <c r="S24" s="38">
        <v>6.6038575121134398E-4</v>
      </c>
      <c r="T24" s="38">
        <v>0</v>
      </c>
      <c r="U24" s="38">
        <v>7.3748662571824499E-5</v>
      </c>
      <c r="V24" s="38">
        <v>8.2464413603041506E-2</v>
      </c>
      <c r="W24" s="38">
        <v>0</v>
      </c>
      <c r="X24" s="38">
        <v>0</v>
      </c>
      <c r="Y24" s="38">
        <v>0</v>
      </c>
      <c r="Z24" s="38">
        <v>0</v>
      </c>
      <c r="AA24" s="38">
        <v>0</v>
      </c>
      <c r="AB24" s="38">
        <v>2.01132716104977E-2</v>
      </c>
      <c r="AC24" s="38">
        <v>0</v>
      </c>
      <c r="AD24" s="38">
        <v>0</v>
      </c>
      <c r="AE24" s="38">
        <v>0</v>
      </c>
      <c r="AF24" s="38">
        <v>0</v>
      </c>
      <c r="AG24" s="38">
        <v>23.884510037466601</v>
      </c>
      <c r="AH24" s="38">
        <v>24.574395253706001</v>
      </c>
      <c r="AI24" s="38">
        <v>4</v>
      </c>
      <c r="AJ24" s="38">
        <v>2</v>
      </c>
      <c r="AK24" s="38">
        <v>3</v>
      </c>
      <c r="AL24" s="38">
        <v>18</v>
      </c>
      <c r="AM24" s="38">
        <v>793</v>
      </c>
      <c r="AN24" s="38">
        <v>2121</v>
      </c>
      <c r="AO24" s="38">
        <v>719</v>
      </c>
      <c r="AP24" s="38">
        <v>387</v>
      </c>
      <c r="AQ24" s="38">
        <v>521</v>
      </c>
      <c r="AR24" s="38">
        <v>110</v>
      </c>
      <c r="AS24" s="38">
        <v>34</v>
      </c>
    </row>
    <row r="25" spans="1:45" x14ac:dyDescent="0.25">
      <c r="A25" s="38" t="s">
        <v>293</v>
      </c>
      <c r="B25" s="38" t="s">
        <v>244</v>
      </c>
      <c r="C25" s="38">
        <v>7786</v>
      </c>
      <c r="D25" s="38">
        <v>1024.34639484339</v>
      </c>
      <c r="E25" s="38">
        <v>1081535.76</v>
      </c>
      <c r="F25" s="38">
        <v>3.9883221239406899</v>
      </c>
      <c r="G25" s="38">
        <v>138.90775237605999</v>
      </c>
      <c r="H25" s="38">
        <v>0.119649663718221</v>
      </c>
      <c r="I25" s="38">
        <v>0.119649663718221</v>
      </c>
      <c r="J25" s="38">
        <v>0.119649663718221</v>
      </c>
      <c r="K25" s="38">
        <v>0.119649663718221</v>
      </c>
      <c r="L25" s="38">
        <v>222532.421227399</v>
      </c>
      <c r="M25" s="38">
        <v>25.325845487023301</v>
      </c>
      <c r="N25" s="38">
        <v>125.245586452118</v>
      </c>
      <c r="O25" s="38">
        <v>1.99416106197035</v>
      </c>
      <c r="P25" s="38">
        <v>5.4241180885593998</v>
      </c>
      <c r="Q25" s="38">
        <v>5.6833590266155296</v>
      </c>
      <c r="R25" s="38">
        <v>1.0688703292161099</v>
      </c>
      <c r="S25" s="38">
        <v>3.9284972920815703E-3</v>
      </c>
      <c r="T25" s="38">
        <v>0</v>
      </c>
      <c r="U25" s="38">
        <v>4.3871543363348898E-4</v>
      </c>
      <c r="V25" s="38">
        <v>0.49056362124470598</v>
      </c>
      <c r="W25" s="38">
        <v>0</v>
      </c>
      <c r="X25" s="38">
        <v>0</v>
      </c>
      <c r="Y25" s="38">
        <v>0</v>
      </c>
      <c r="Z25" s="38">
        <v>0</v>
      </c>
      <c r="AA25" s="38">
        <v>0</v>
      </c>
      <c r="AB25" s="38">
        <v>0.119649663718221</v>
      </c>
      <c r="AC25" s="38">
        <v>0</v>
      </c>
      <c r="AD25" s="38">
        <v>0</v>
      </c>
      <c r="AE25" s="38">
        <v>0</v>
      </c>
      <c r="AF25" s="38">
        <v>0</v>
      </c>
      <c r="AG25" s="38">
        <v>142.083975665389</v>
      </c>
      <c r="AH25" s="38">
        <v>146.187959130922</v>
      </c>
      <c r="AI25" s="38">
        <v>3</v>
      </c>
      <c r="AJ25" s="38">
        <v>3</v>
      </c>
      <c r="AK25" s="38">
        <v>1</v>
      </c>
      <c r="AL25" s="38">
        <v>4</v>
      </c>
      <c r="AM25" s="38">
        <v>1351</v>
      </c>
      <c r="AN25" s="38">
        <v>3902</v>
      </c>
      <c r="AO25" s="38">
        <v>924</v>
      </c>
      <c r="AP25" s="38">
        <v>596</v>
      </c>
      <c r="AQ25" s="38">
        <v>764</v>
      </c>
      <c r="AR25" s="38">
        <v>172</v>
      </c>
      <c r="AS25" s="38">
        <v>66</v>
      </c>
    </row>
    <row r="26" spans="1:45" x14ac:dyDescent="0.25">
      <c r="A26" s="38" t="s">
        <v>293</v>
      </c>
      <c r="B26" s="38" t="s">
        <v>245</v>
      </c>
      <c r="C26" s="38">
        <v>2785</v>
      </c>
      <c r="D26" s="38">
        <v>325</v>
      </c>
      <c r="E26" s="38">
        <v>49891.730000001298</v>
      </c>
      <c r="F26" s="38">
        <v>5.8373324100000103E-2</v>
      </c>
      <c r="G26" s="38">
        <v>17.914445242370299</v>
      </c>
      <c r="H26" s="38">
        <v>1.75119972299995E-3</v>
      </c>
      <c r="I26" s="38">
        <v>1.75119972299995E-3</v>
      </c>
      <c r="J26" s="38">
        <v>1.75119972299995E-3</v>
      </c>
      <c r="K26" s="38">
        <v>1.75119972299995E-3</v>
      </c>
      <c r="L26" s="38">
        <v>3256.9979914834698</v>
      </c>
      <c r="M26" s="38">
        <v>0.37067060803500901</v>
      </c>
      <c r="N26" s="38">
        <v>2.7911429431199699</v>
      </c>
      <c r="O26" s="38">
        <v>2.9186662049999999E-2</v>
      </c>
      <c r="P26" s="38">
        <v>7.9387720776001494E-2</v>
      </c>
      <c r="Q26" s="38">
        <v>8.3181986842498404E-2</v>
      </c>
      <c r="R26" s="38">
        <v>1.5644050858799399E-2</v>
      </c>
      <c r="S26" s="38">
        <v>5.74977242384989E-5</v>
      </c>
      <c r="T26" s="38">
        <v>0</v>
      </c>
      <c r="U26" s="38">
        <v>6.4210656509999198E-6</v>
      </c>
      <c r="V26" s="38">
        <v>7.1799188643000998E-3</v>
      </c>
      <c r="W26" s="38">
        <v>0</v>
      </c>
      <c r="X26" s="38">
        <v>0</v>
      </c>
      <c r="Y26" s="38">
        <v>0</v>
      </c>
      <c r="Z26" s="38">
        <v>0</v>
      </c>
      <c r="AA26" s="38">
        <v>0</v>
      </c>
      <c r="AB26" s="38">
        <v>1.75119972299995E-3</v>
      </c>
      <c r="AC26" s="38">
        <v>0</v>
      </c>
      <c r="AD26" s="38">
        <v>0</v>
      </c>
      <c r="AE26" s="38">
        <v>0</v>
      </c>
      <c r="AF26" s="38">
        <v>0</v>
      </c>
      <c r="AG26" s="38">
        <v>2.0795496710624799</v>
      </c>
      <c r="AH26" s="38">
        <v>2.1396158215613599</v>
      </c>
      <c r="AI26" s="38">
        <v>3</v>
      </c>
      <c r="AJ26" s="38">
        <v>132</v>
      </c>
      <c r="AK26" s="38">
        <v>32</v>
      </c>
      <c r="AL26" s="38">
        <v>324</v>
      </c>
      <c r="AM26" s="38">
        <v>779</v>
      </c>
      <c r="AN26" s="38">
        <v>343</v>
      </c>
      <c r="AO26" s="38">
        <v>165</v>
      </c>
      <c r="AP26" s="38">
        <v>260</v>
      </c>
      <c r="AQ26" s="38">
        <v>146</v>
      </c>
      <c r="AR26" s="38">
        <v>19</v>
      </c>
      <c r="AS26" s="38">
        <v>582</v>
      </c>
    </row>
    <row r="27" spans="1:45" x14ac:dyDescent="0.25">
      <c r="A27" s="38" t="s">
        <v>293</v>
      </c>
      <c r="B27" s="38" t="s">
        <v>246</v>
      </c>
      <c r="C27" s="38">
        <v>189</v>
      </c>
      <c r="D27" s="38">
        <v>325</v>
      </c>
      <c r="E27" s="38">
        <v>1693.2</v>
      </c>
      <c r="F27" s="38">
        <v>1.9810439999999999E-3</v>
      </c>
      <c r="G27" s="38">
        <v>8.9587301587301607</v>
      </c>
      <c r="H27" s="38">
        <v>5.9431320000000003E-5</v>
      </c>
      <c r="I27" s="38">
        <v>5.9431320000000003E-5</v>
      </c>
      <c r="J27" s="38">
        <v>5.9431320000000003E-5</v>
      </c>
      <c r="K27" s="38">
        <v>5.9431320000000003E-5</v>
      </c>
      <c r="L27" s="38">
        <v>110.534331024</v>
      </c>
      <c r="M27" s="38">
        <v>1.25796294E-2</v>
      </c>
      <c r="N27" s="38">
        <v>0.1126452096</v>
      </c>
      <c r="O27" s="38">
        <v>9.9052199999999802E-4</v>
      </c>
      <c r="P27" s="38">
        <v>2.69421984E-3</v>
      </c>
      <c r="Q27" s="38">
        <v>2.8229877000000001E-3</v>
      </c>
      <c r="R27" s="38">
        <v>5.3091979200000001E-4</v>
      </c>
      <c r="S27" s="38">
        <v>1.9513283400000002E-6</v>
      </c>
      <c r="T27" s="38">
        <v>0</v>
      </c>
      <c r="U27" s="38">
        <v>2.1791484E-7</v>
      </c>
      <c r="V27" s="38">
        <v>2.4366841200000001E-4</v>
      </c>
      <c r="W27" s="38">
        <v>0</v>
      </c>
      <c r="X27" s="38">
        <v>0</v>
      </c>
      <c r="Y27" s="38">
        <v>0</v>
      </c>
      <c r="Z27" s="38">
        <v>0</v>
      </c>
      <c r="AA27" s="38">
        <v>0</v>
      </c>
      <c r="AB27" s="38">
        <v>5.9431320000000003E-5</v>
      </c>
      <c r="AC27" s="38">
        <v>0</v>
      </c>
      <c r="AD27" s="38">
        <v>0</v>
      </c>
      <c r="AE27" s="38">
        <v>0</v>
      </c>
      <c r="AF27" s="38">
        <v>0</v>
      </c>
      <c r="AG27" s="38">
        <v>7.0574692499999994E-2</v>
      </c>
      <c r="AH27" s="38">
        <v>7.2613186775999997E-2</v>
      </c>
      <c r="AI27" s="38">
        <v>0</v>
      </c>
      <c r="AJ27" s="38">
        <v>0</v>
      </c>
      <c r="AK27" s="38">
        <v>0</v>
      </c>
      <c r="AL27" s="38">
        <v>1</v>
      </c>
      <c r="AM27" s="38">
        <v>68</v>
      </c>
      <c r="AN27" s="38">
        <v>78</v>
      </c>
      <c r="AO27" s="38">
        <v>17</v>
      </c>
      <c r="AP27" s="38">
        <v>12</v>
      </c>
      <c r="AQ27" s="38">
        <v>10</v>
      </c>
      <c r="AR27" s="38">
        <v>0</v>
      </c>
      <c r="AS27" s="38">
        <v>3</v>
      </c>
    </row>
    <row r="28" spans="1:45" x14ac:dyDescent="0.25">
      <c r="A28" s="38" t="s">
        <v>293</v>
      </c>
      <c r="B28" s="38" t="s">
        <v>247</v>
      </c>
      <c r="C28" s="38">
        <v>4342</v>
      </c>
      <c r="D28" s="38">
        <v>428.99050797253398</v>
      </c>
      <c r="E28" s="38">
        <v>23914.590000000098</v>
      </c>
      <c r="F28" s="38">
        <v>3.6932875603397301E-2</v>
      </c>
      <c r="G28" s="38">
        <v>5.5077360663289099</v>
      </c>
      <c r="H28" s="38">
        <v>1.10798626810193E-3</v>
      </c>
      <c r="I28" s="38">
        <v>1.10798626810193E-3</v>
      </c>
      <c r="J28" s="38">
        <v>1.10798626810193E-3</v>
      </c>
      <c r="K28" s="38">
        <v>1.10798626810193E-3</v>
      </c>
      <c r="L28" s="38">
        <v>2060.7067271672699</v>
      </c>
      <c r="M28" s="38">
        <v>0.23452376008158399</v>
      </c>
      <c r="N28" s="38">
        <v>1.09775870255024</v>
      </c>
      <c r="O28" s="38">
        <v>1.8466437801698599E-2</v>
      </c>
      <c r="P28" s="38">
        <v>5.02287108206209E-2</v>
      </c>
      <c r="Q28" s="38">
        <v>5.2629347734842999E-2</v>
      </c>
      <c r="R28" s="38">
        <v>9.8980106617106503E-3</v>
      </c>
      <c r="S28" s="38">
        <v>3.6378882469345702E-5</v>
      </c>
      <c r="T28" s="38">
        <v>0</v>
      </c>
      <c r="U28" s="38">
        <v>4.0626163163738204E-6</v>
      </c>
      <c r="V28" s="38">
        <v>4.5427436992178704E-3</v>
      </c>
      <c r="W28" s="38">
        <v>0</v>
      </c>
      <c r="X28" s="38">
        <v>0</v>
      </c>
      <c r="Y28" s="38">
        <v>0</v>
      </c>
      <c r="Z28" s="38">
        <v>0</v>
      </c>
      <c r="AA28" s="38">
        <v>0</v>
      </c>
      <c r="AB28" s="38">
        <v>1.10798626810193E-3</v>
      </c>
      <c r="AC28" s="38">
        <v>0</v>
      </c>
      <c r="AD28" s="38">
        <v>0</v>
      </c>
      <c r="AE28" s="38">
        <v>0</v>
      </c>
      <c r="AF28" s="38">
        <v>0</v>
      </c>
      <c r="AG28" s="38">
        <v>1.31573369337097</v>
      </c>
      <c r="AH28" s="38">
        <v>1.35373762236692</v>
      </c>
      <c r="AI28" s="38">
        <v>4</v>
      </c>
      <c r="AJ28" s="38">
        <v>253</v>
      </c>
      <c r="AK28" s="38">
        <v>49</v>
      </c>
      <c r="AL28" s="38">
        <v>885</v>
      </c>
      <c r="AM28" s="38">
        <v>1219</v>
      </c>
      <c r="AN28" s="38">
        <v>392</v>
      </c>
      <c r="AO28" s="38">
        <v>216</v>
      </c>
      <c r="AP28" s="38">
        <v>106</v>
      </c>
      <c r="AQ28" s="38">
        <v>72</v>
      </c>
      <c r="AR28" s="38">
        <v>21</v>
      </c>
      <c r="AS28" s="38">
        <v>1125</v>
      </c>
    </row>
    <row r="29" spans="1:45" x14ac:dyDescent="0.25">
      <c r="A29" s="38" t="s">
        <v>293</v>
      </c>
      <c r="B29" s="38" t="s">
        <v>248</v>
      </c>
      <c r="C29" s="38">
        <v>25425</v>
      </c>
      <c r="D29" s="38">
        <v>985.79070632222101</v>
      </c>
      <c r="E29" s="38">
        <v>553219.78000001702</v>
      </c>
      <c r="F29" s="38">
        <v>1.96329210363933</v>
      </c>
      <c r="G29" s="38">
        <v>21.758890068830599</v>
      </c>
      <c r="H29" s="38">
        <v>5.8898763109185702E-2</v>
      </c>
      <c r="I29" s="38">
        <v>5.8898763109185702E-2</v>
      </c>
      <c r="J29" s="38">
        <v>5.8898763109185702E-2</v>
      </c>
      <c r="K29" s="38">
        <v>5.8898763109185702E-2</v>
      </c>
      <c r="L29" s="38">
        <v>109543.84621465601</v>
      </c>
      <c r="M29" s="38">
        <v>12.46690485811</v>
      </c>
      <c r="N29" s="38">
        <v>32.983307341141703</v>
      </c>
      <c r="O29" s="38">
        <v>0.98164605181966702</v>
      </c>
      <c r="P29" s="38">
        <v>2.6700772609496899</v>
      </c>
      <c r="Q29" s="38">
        <v>2.7976912476862199</v>
      </c>
      <c r="R29" s="38">
        <v>0.52616228377536101</v>
      </c>
      <c r="S29" s="38">
        <v>1.93384272208489E-3</v>
      </c>
      <c r="T29" s="38">
        <v>0</v>
      </c>
      <c r="U29" s="38">
        <v>2.15962131400319E-4</v>
      </c>
      <c r="V29" s="38">
        <v>0.24148492874768099</v>
      </c>
      <c r="W29" s="38">
        <v>0</v>
      </c>
      <c r="X29" s="38">
        <v>0</v>
      </c>
      <c r="Y29" s="38">
        <v>0</v>
      </c>
      <c r="Z29" s="38">
        <v>0</v>
      </c>
      <c r="AA29" s="38">
        <v>0</v>
      </c>
      <c r="AB29" s="38">
        <v>5.8898763109185702E-2</v>
      </c>
      <c r="AC29" s="38">
        <v>0</v>
      </c>
      <c r="AD29" s="38">
        <v>0</v>
      </c>
      <c r="AE29" s="38">
        <v>0</v>
      </c>
      <c r="AF29" s="38">
        <v>0</v>
      </c>
      <c r="AG29" s="38">
        <v>69.942281192155804</v>
      </c>
      <c r="AH29" s="38">
        <v>71.962508766794897</v>
      </c>
      <c r="AI29" s="38">
        <v>27</v>
      </c>
      <c r="AJ29" s="38">
        <v>2</v>
      </c>
      <c r="AK29" s="38">
        <v>3</v>
      </c>
      <c r="AL29" s="38">
        <v>22</v>
      </c>
      <c r="AM29" s="38">
        <v>4041</v>
      </c>
      <c r="AN29" s="38">
        <v>7887</v>
      </c>
      <c r="AO29" s="38">
        <v>4247</v>
      </c>
      <c r="AP29" s="38">
        <v>3481</v>
      </c>
      <c r="AQ29" s="38">
        <v>4658</v>
      </c>
      <c r="AR29" s="38">
        <v>833</v>
      </c>
      <c r="AS29" s="38">
        <v>224</v>
      </c>
    </row>
    <row r="30" spans="1:45" x14ac:dyDescent="0.25">
      <c r="A30" s="38" t="s">
        <v>293</v>
      </c>
      <c r="B30" s="38" t="s">
        <v>249</v>
      </c>
      <c r="C30" s="38">
        <v>166</v>
      </c>
      <c r="D30" s="38">
        <v>1000</v>
      </c>
      <c r="E30" s="38">
        <v>15620.7</v>
      </c>
      <c r="F30" s="38">
        <v>5.6234520000000003E-2</v>
      </c>
      <c r="G30" s="38">
        <v>94.100602409638597</v>
      </c>
      <c r="H30" s="38">
        <v>1.6870355999999999E-3</v>
      </c>
      <c r="I30" s="38">
        <v>1.6870355999999999E-3</v>
      </c>
      <c r="J30" s="38">
        <v>1.6870355999999999E-3</v>
      </c>
      <c r="K30" s="38">
        <v>1.6870355999999999E-3</v>
      </c>
      <c r="L30" s="38">
        <v>3137.66127792</v>
      </c>
      <c r="M30" s="38">
        <v>0.357089201999999</v>
      </c>
      <c r="N30" s="38">
        <v>1.2652767</v>
      </c>
      <c r="O30" s="38">
        <v>2.8117260000000002E-2</v>
      </c>
      <c r="P30" s="38">
        <v>7.6478947199999897E-2</v>
      </c>
      <c r="Q30" s="38">
        <v>8.0134190999999994E-2</v>
      </c>
      <c r="R30" s="38">
        <v>1.507085136E-2</v>
      </c>
      <c r="S30" s="38">
        <v>5.5391002200000001E-5</v>
      </c>
      <c r="T30" s="38">
        <v>0</v>
      </c>
      <c r="U30" s="38">
        <v>6.1857972000000001E-6</v>
      </c>
      <c r="V30" s="38">
        <v>6.9168459600000001E-3</v>
      </c>
      <c r="W30" s="38">
        <v>0</v>
      </c>
      <c r="X30" s="38">
        <v>0</v>
      </c>
      <c r="Y30" s="38">
        <v>0</v>
      </c>
      <c r="Z30" s="38">
        <v>0</v>
      </c>
      <c r="AA30" s="38">
        <v>0</v>
      </c>
      <c r="AB30" s="38">
        <v>1.6870355999999999E-3</v>
      </c>
      <c r="AC30" s="38">
        <v>0</v>
      </c>
      <c r="AD30" s="38">
        <v>0</v>
      </c>
      <c r="AE30" s="38">
        <v>0</v>
      </c>
      <c r="AF30" s="38">
        <v>0</v>
      </c>
      <c r="AG30" s="38">
        <v>2.003354775</v>
      </c>
      <c r="AH30" s="38">
        <v>2.06122009608</v>
      </c>
      <c r="AI30" s="38">
        <v>0</v>
      </c>
      <c r="AJ30" s="38">
        <v>0</v>
      </c>
      <c r="AK30" s="38">
        <v>0</v>
      </c>
      <c r="AL30" s="38">
        <v>0</v>
      </c>
      <c r="AM30" s="38">
        <v>0</v>
      </c>
      <c r="AN30" s="38">
        <v>3</v>
      </c>
      <c r="AO30" s="38">
        <v>3</v>
      </c>
      <c r="AP30" s="38">
        <v>41</v>
      </c>
      <c r="AQ30" s="38">
        <v>103</v>
      </c>
      <c r="AR30" s="38">
        <v>14</v>
      </c>
      <c r="AS30" s="38">
        <v>2</v>
      </c>
    </row>
    <row r="31" spans="1:45" x14ac:dyDescent="0.25">
      <c r="A31" s="38" t="s">
        <v>293</v>
      </c>
      <c r="B31" s="38" t="s">
        <v>250</v>
      </c>
      <c r="C31" s="38">
        <v>4</v>
      </c>
      <c r="D31" s="38">
        <v>1000</v>
      </c>
      <c r="E31" s="38">
        <v>137</v>
      </c>
      <c r="F31" s="38">
        <v>4.9319999999999995E-4</v>
      </c>
      <c r="G31" s="38">
        <v>34.25</v>
      </c>
      <c r="H31" s="38">
        <v>1.4796E-5</v>
      </c>
      <c r="I31" s="38">
        <v>1.4796E-5</v>
      </c>
      <c r="J31" s="38">
        <v>1.4796E-5</v>
      </c>
      <c r="K31" s="38">
        <v>1.4796E-5</v>
      </c>
      <c r="L31" s="38">
        <v>27.518587199999999</v>
      </c>
      <c r="M31" s="38">
        <v>3.13182E-3</v>
      </c>
      <c r="N31" s="38">
        <v>1.1096999999999999E-2</v>
      </c>
      <c r="O31" s="38">
        <v>2.4659999999999998E-4</v>
      </c>
      <c r="P31" s="38">
        <v>6.7075200000000005E-4</v>
      </c>
      <c r="Q31" s="38">
        <v>7.0281E-4</v>
      </c>
      <c r="R31" s="38">
        <v>1.3217759999999999E-4</v>
      </c>
      <c r="S31" s="38">
        <v>4.8580200000000002E-7</v>
      </c>
      <c r="T31" s="38">
        <v>0</v>
      </c>
      <c r="U31" s="38">
        <v>5.4252000000000002E-8</v>
      </c>
      <c r="V31" s="38">
        <v>6.06636E-5</v>
      </c>
      <c r="W31" s="38">
        <v>0</v>
      </c>
      <c r="X31" s="38">
        <v>0</v>
      </c>
      <c r="Y31" s="38">
        <v>0</v>
      </c>
      <c r="Z31" s="38">
        <v>0</v>
      </c>
      <c r="AA31" s="38">
        <v>0</v>
      </c>
      <c r="AB31" s="38">
        <v>1.4796E-5</v>
      </c>
      <c r="AC31" s="38">
        <v>0</v>
      </c>
      <c r="AD31" s="38">
        <v>0</v>
      </c>
      <c r="AE31" s="38">
        <v>0</v>
      </c>
      <c r="AF31" s="38">
        <v>0</v>
      </c>
      <c r="AG31" s="38">
        <v>1.7570249999999999E-2</v>
      </c>
      <c r="AH31" s="38">
        <v>1.8077752799999999E-2</v>
      </c>
      <c r="AI31" s="38">
        <v>0</v>
      </c>
      <c r="AJ31" s="38">
        <v>0</v>
      </c>
      <c r="AK31" s="38">
        <v>0</v>
      </c>
      <c r="AL31" s="38">
        <v>0</v>
      </c>
      <c r="AM31" s="38">
        <v>0</v>
      </c>
      <c r="AN31" s="38">
        <v>0</v>
      </c>
      <c r="AO31" s="38">
        <v>0</v>
      </c>
      <c r="AP31" s="38">
        <v>3</v>
      </c>
      <c r="AQ31" s="38">
        <v>1</v>
      </c>
      <c r="AR31" s="38">
        <v>0</v>
      </c>
      <c r="AS31" s="38">
        <v>0</v>
      </c>
    </row>
    <row r="32" spans="1:45" x14ac:dyDescent="0.25">
      <c r="A32" s="38" t="s">
        <v>293</v>
      </c>
      <c r="B32" s="38" t="s">
        <v>251</v>
      </c>
      <c r="C32" s="38">
        <v>3</v>
      </c>
      <c r="D32" s="38">
        <v>50</v>
      </c>
      <c r="E32" s="38">
        <v>183.9</v>
      </c>
      <c r="F32" s="38">
        <v>3.3102000000000003E-5</v>
      </c>
      <c r="G32" s="38">
        <v>61.3</v>
      </c>
      <c r="H32" s="38">
        <v>9.9306000000000003E-7</v>
      </c>
      <c r="I32" s="38">
        <v>9.9306000000000003E-7</v>
      </c>
      <c r="J32" s="38">
        <v>9.9306000000000003E-7</v>
      </c>
      <c r="K32" s="38">
        <v>9.9306000000000003E-7</v>
      </c>
      <c r="L32" s="38">
        <v>1.8469591919999999</v>
      </c>
      <c r="M32" s="38">
        <v>2.1019769999999999E-4</v>
      </c>
      <c r="N32" s="38">
        <v>7.4479500000000003E-4</v>
      </c>
      <c r="O32" s="38">
        <v>1.6551000000000001E-5</v>
      </c>
      <c r="P32" s="38">
        <v>4.5018719999999998E-5</v>
      </c>
      <c r="Q32" s="38">
        <v>4.7170350000000001E-5</v>
      </c>
      <c r="R32" s="38">
        <v>8.8713359999999994E-6</v>
      </c>
      <c r="S32" s="38">
        <v>3.2605469999999997E-8</v>
      </c>
      <c r="T32" s="38">
        <v>0</v>
      </c>
      <c r="U32" s="38">
        <v>3.64122E-9</v>
      </c>
      <c r="V32" s="38">
        <v>4.0715459999999999E-6</v>
      </c>
      <c r="W32" s="38">
        <v>0</v>
      </c>
      <c r="X32" s="38">
        <v>0</v>
      </c>
      <c r="Y32" s="38">
        <v>0</v>
      </c>
      <c r="Z32" s="38">
        <v>0</v>
      </c>
      <c r="AA32" s="38">
        <v>0</v>
      </c>
      <c r="AB32" s="38">
        <v>9.9306000000000003E-7</v>
      </c>
      <c r="AC32" s="38">
        <v>0</v>
      </c>
      <c r="AD32" s="38">
        <v>0</v>
      </c>
      <c r="AE32" s="38">
        <v>0</v>
      </c>
      <c r="AF32" s="38">
        <v>0</v>
      </c>
      <c r="AG32" s="38">
        <v>1.1792587499999999E-3</v>
      </c>
      <c r="AH32" s="38">
        <v>1.2133207079999999E-3</v>
      </c>
      <c r="AI32" s="38">
        <v>0</v>
      </c>
      <c r="AJ32" s="38">
        <v>0</v>
      </c>
      <c r="AK32" s="38">
        <v>0</v>
      </c>
      <c r="AL32" s="38">
        <v>0</v>
      </c>
      <c r="AM32" s="38">
        <v>0</v>
      </c>
      <c r="AN32" s="38">
        <v>0</v>
      </c>
      <c r="AO32" s="38">
        <v>0</v>
      </c>
      <c r="AP32" s="38">
        <v>2</v>
      </c>
      <c r="AQ32" s="38">
        <v>0</v>
      </c>
      <c r="AR32" s="38">
        <v>1</v>
      </c>
      <c r="AS32" s="38">
        <v>0</v>
      </c>
    </row>
    <row r="33" spans="1:45" x14ac:dyDescent="0.25">
      <c r="A33" s="38" t="s">
        <v>293</v>
      </c>
      <c r="B33" s="38" t="s">
        <v>252</v>
      </c>
      <c r="C33" s="38">
        <v>8</v>
      </c>
      <c r="D33" s="38">
        <v>1000</v>
      </c>
      <c r="E33" s="38">
        <v>205.29</v>
      </c>
      <c r="F33" s="38">
        <v>7.3904400000000001E-4</v>
      </c>
      <c r="G33" s="38">
        <v>25.661249999999999</v>
      </c>
      <c r="H33" s="38">
        <v>2.217132E-5</v>
      </c>
      <c r="I33" s="38">
        <v>2.217132E-5</v>
      </c>
      <c r="J33" s="38">
        <v>2.217132E-5</v>
      </c>
      <c r="K33" s="38">
        <v>2.217132E-5</v>
      </c>
      <c r="L33" s="38">
        <v>41.235699023999999</v>
      </c>
      <c r="M33" s="38">
        <v>4.6929294000000003E-3</v>
      </c>
      <c r="N33" s="38">
        <v>1.3302792000000001E-2</v>
      </c>
      <c r="O33" s="38">
        <v>3.69522E-4</v>
      </c>
      <c r="P33" s="38">
        <v>1.0050998400000001E-3</v>
      </c>
      <c r="Q33" s="38">
        <v>1.0531377E-3</v>
      </c>
      <c r="R33" s="38">
        <v>1.9806379200000001E-4</v>
      </c>
      <c r="S33" s="38">
        <v>7.2795834000000003E-7</v>
      </c>
      <c r="T33" s="38">
        <v>0</v>
      </c>
      <c r="U33" s="38">
        <v>8.1294840000000003E-8</v>
      </c>
      <c r="V33" s="38">
        <v>9.0902411999999998E-5</v>
      </c>
      <c r="W33" s="38">
        <v>0</v>
      </c>
      <c r="X33" s="38">
        <v>0</v>
      </c>
      <c r="Y33" s="38">
        <v>0</v>
      </c>
      <c r="Z33" s="38">
        <v>0</v>
      </c>
      <c r="AA33" s="38">
        <v>0</v>
      </c>
      <c r="AB33" s="38">
        <v>2.217132E-5</v>
      </c>
      <c r="AC33" s="38">
        <v>0</v>
      </c>
      <c r="AD33" s="38">
        <v>0</v>
      </c>
      <c r="AE33" s="38">
        <v>0</v>
      </c>
      <c r="AF33" s="38">
        <v>0</v>
      </c>
      <c r="AG33" s="38">
        <v>2.63284425E-2</v>
      </c>
      <c r="AH33" s="38">
        <v>2.7088918776E-2</v>
      </c>
      <c r="AI33" s="38">
        <v>0</v>
      </c>
      <c r="AJ33" s="38">
        <v>0</v>
      </c>
      <c r="AK33" s="38">
        <v>0</v>
      </c>
      <c r="AL33" s="38">
        <v>0</v>
      </c>
      <c r="AM33" s="38">
        <v>0</v>
      </c>
      <c r="AN33" s="38">
        <v>0</v>
      </c>
      <c r="AO33" s="38">
        <v>0</v>
      </c>
      <c r="AP33" s="38">
        <v>0</v>
      </c>
      <c r="AQ33" s="38">
        <v>5</v>
      </c>
      <c r="AR33" s="38">
        <v>3</v>
      </c>
      <c r="AS33" s="38">
        <v>0</v>
      </c>
    </row>
    <row r="34" spans="1:45" x14ac:dyDescent="0.25">
      <c r="A34" s="38" t="s">
        <v>293</v>
      </c>
      <c r="B34" s="38" t="s">
        <v>253</v>
      </c>
      <c r="C34" s="38">
        <v>562</v>
      </c>
      <c r="D34" s="38">
        <v>800</v>
      </c>
      <c r="E34" s="38">
        <v>136100.17000000001</v>
      </c>
      <c r="F34" s="38">
        <v>0.39196848960000102</v>
      </c>
      <c r="G34" s="38">
        <v>242.171120996441</v>
      </c>
      <c r="H34" s="38">
        <v>1.1759054688E-2</v>
      </c>
      <c r="I34" s="38">
        <v>1.1759054688E-2</v>
      </c>
      <c r="J34" s="38">
        <v>1.1759054688E-2</v>
      </c>
      <c r="K34" s="38">
        <v>1.1759054688E-2</v>
      </c>
      <c r="L34" s="38">
        <v>21870.2738457216</v>
      </c>
      <c r="M34" s="38">
        <v>2.4889999089599999</v>
      </c>
      <c r="N34" s="38">
        <v>5.2915746095999996</v>
      </c>
      <c r="O34" s="38">
        <v>0.19598424480000001</v>
      </c>
      <c r="P34" s="38">
        <v>0.53307714585600097</v>
      </c>
      <c r="Q34" s="38">
        <v>0.55855509768</v>
      </c>
      <c r="R34" s="38">
        <v>0.1050475552128</v>
      </c>
      <c r="S34" s="38">
        <v>3.8608896225600001E-4</v>
      </c>
      <c r="T34" s="38">
        <v>0</v>
      </c>
      <c r="U34" s="38">
        <v>4.3116533856000102E-5</v>
      </c>
      <c r="V34" s="38">
        <v>4.8212124220799998E-2</v>
      </c>
      <c r="W34" s="38">
        <v>0</v>
      </c>
      <c r="X34" s="38">
        <v>0</v>
      </c>
      <c r="Y34" s="38">
        <v>0</v>
      </c>
      <c r="Z34" s="38">
        <v>0</v>
      </c>
      <c r="AA34" s="38">
        <v>0</v>
      </c>
      <c r="AB34" s="38">
        <v>1.1759054688E-2</v>
      </c>
      <c r="AC34" s="38">
        <v>0</v>
      </c>
      <c r="AD34" s="38">
        <v>0</v>
      </c>
      <c r="AE34" s="38">
        <v>0</v>
      </c>
      <c r="AF34" s="38">
        <v>0</v>
      </c>
      <c r="AG34" s="38">
        <v>13.963877441999999</v>
      </c>
      <c r="AH34" s="38">
        <v>14.367213017798401</v>
      </c>
      <c r="AI34" s="38">
        <v>0</v>
      </c>
      <c r="AJ34" s="38">
        <v>0</v>
      </c>
      <c r="AK34" s="38">
        <v>0</v>
      </c>
      <c r="AL34" s="38">
        <v>0</v>
      </c>
      <c r="AM34" s="38">
        <v>31</v>
      </c>
      <c r="AN34" s="38">
        <v>116</v>
      </c>
      <c r="AO34" s="38">
        <v>52</v>
      </c>
      <c r="AP34" s="38">
        <v>96</v>
      </c>
      <c r="AQ34" s="38">
        <v>234</v>
      </c>
      <c r="AR34" s="38">
        <v>33</v>
      </c>
      <c r="AS34" s="38">
        <v>0</v>
      </c>
    </row>
    <row r="35" spans="1:45" x14ac:dyDescent="0.25">
      <c r="A35" s="38" t="s">
        <v>293</v>
      </c>
      <c r="B35" s="38" t="s">
        <v>254</v>
      </c>
      <c r="C35" s="38">
        <v>81</v>
      </c>
      <c r="D35" s="38">
        <v>500</v>
      </c>
      <c r="E35" s="38">
        <v>4938.62</v>
      </c>
      <c r="F35" s="38">
        <v>8.8895160000000001E-3</v>
      </c>
      <c r="G35" s="38">
        <v>60.970617283950602</v>
      </c>
      <c r="H35" s="38">
        <v>2.6668547999999999E-4</v>
      </c>
      <c r="I35" s="38">
        <v>2.6668547999999999E-4</v>
      </c>
      <c r="J35" s="38">
        <v>2.6668547999999999E-4</v>
      </c>
      <c r="K35" s="38">
        <v>2.6668547999999999E-4</v>
      </c>
      <c r="L35" s="38">
        <v>495.99943473600001</v>
      </c>
      <c r="M35" s="38">
        <v>5.6448426599999997E-2</v>
      </c>
      <c r="N35" s="38">
        <v>0.12000846599999999</v>
      </c>
      <c r="O35" s="38">
        <v>4.444758E-3</v>
      </c>
      <c r="P35" s="38">
        <v>1.208974176E-2</v>
      </c>
      <c r="Q35" s="38">
        <v>1.26675603E-2</v>
      </c>
      <c r="R35" s="38">
        <v>2.382390288E-3</v>
      </c>
      <c r="S35" s="38">
        <v>8.7561732599999993E-6</v>
      </c>
      <c r="T35" s="38">
        <v>0</v>
      </c>
      <c r="U35" s="38">
        <v>9.7784675999999998E-7</v>
      </c>
      <c r="V35" s="38">
        <v>1.093410468E-3</v>
      </c>
      <c r="W35" s="38">
        <v>0</v>
      </c>
      <c r="X35" s="38">
        <v>0</v>
      </c>
      <c r="Y35" s="38">
        <v>0</v>
      </c>
      <c r="Z35" s="38">
        <v>0</v>
      </c>
      <c r="AA35" s="38">
        <v>0</v>
      </c>
      <c r="AB35" s="38">
        <v>2.6668547999999999E-4</v>
      </c>
      <c r="AC35" s="38">
        <v>0</v>
      </c>
      <c r="AD35" s="38">
        <v>0</v>
      </c>
      <c r="AE35" s="38">
        <v>0</v>
      </c>
      <c r="AF35" s="38">
        <v>0</v>
      </c>
      <c r="AG35" s="38">
        <v>0.31668900750000001</v>
      </c>
      <c r="AH35" s="38">
        <v>0.32583631946399999</v>
      </c>
      <c r="AI35" s="38">
        <v>1</v>
      </c>
      <c r="AJ35" s="38">
        <v>1</v>
      </c>
      <c r="AK35" s="38">
        <v>0</v>
      </c>
      <c r="AL35" s="38">
        <v>1</v>
      </c>
      <c r="AM35" s="38">
        <v>14</v>
      </c>
      <c r="AN35" s="38">
        <v>22</v>
      </c>
      <c r="AO35" s="38">
        <v>17</v>
      </c>
      <c r="AP35" s="38">
        <v>9</v>
      </c>
      <c r="AQ35" s="38">
        <v>13</v>
      </c>
      <c r="AR35" s="38">
        <v>2</v>
      </c>
      <c r="AS35" s="38">
        <v>1</v>
      </c>
    </row>
    <row r="36" spans="1:45" x14ac:dyDescent="0.25">
      <c r="A36" s="38" t="s">
        <v>293</v>
      </c>
      <c r="B36" s="38" t="s">
        <v>255</v>
      </c>
      <c r="C36" s="38">
        <v>33</v>
      </c>
      <c r="D36" s="38">
        <v>700</v>
      </c>
      <c r="E36" s="38">
        <v>3611</v>
      </c>
      <c r="F36" s="38">
        <v>9.0997200000000004E-3</v>
      </c>
      <c r="G36" s="38">
        <v>109.424242424242</v>
      </c>
      <c r="H36" s="38">
        <v>2.7299159999999998E-4</v>
      </c>
      <c r="I36" s="38">
        <v>2.7299159999999998E-4</v>
      </c>
      <c r="J36" s="38">
        <v>2.7299159999999998E-4</v>
      </c>
      <c r="K36" s="38">
        <v>2.7299159999999998E-4</v>
      </c>
      <c r="L36" s="38">
        <v>507.72797711999999</v>
      </c>
      <c r="M36" s="38">
        <v>5.7783222000000002E-2</v>
      </c>
      <c r="N36" s="38">
        <v>0.12284622000000001</v>
      </c>
      <c r="O36" s="38">
        <v>4.5498600000000002E-3</v>
      </c>
      <c r="P36" s="38">
        <v>1.23756192E-2</v>
      </c>
      <c r="Q36" s="38">
        <v>1.2967101E-2</v>
      </c>
      <c r="R36" s="38">
        <v>2.4387249599999998E-3</v>
      </c>
      <c r="S36" s="38">
        <v>8.9632241999999997E-6</v>
      </c>
      <c r="T36" s="38">
        <v>0</v>
      </c>
      <c r="U36" s="38">
        <v>1.0009691999999999E-6</v>
      </c>
      <c r="V36" s="38">
        <v>1.1192655600000001E-3</v>
      </c>
      <c r="W36" s="38">
        <v>0</v>
      </c>
      <c r="X36" s="38">
        <v>0</v>
      </c>
      <c r="Y36" s="38">
        <v>0</v>
      </c>
      <c r="Z36" s="38">
        <v>0</v>
      </c>
      <c r="AA36" s="38">
        <v>0</v>
      </c>
      <c r="AB36" s="38">
        <v>2.7299159999999998E-4</v>
      </c>
      <c r="AC36" s="38">
        <v>0</v>
      </c>
      <c r="AD36" s="38">
        <v>0</v>
      </c>
      <c r="AE36" s="38">
        <v>0</v>
      </c>
      <c r="AF36" s="38">
        <v>0</v>
      </c>
      <c r="AG36" s="38">
        <v>0.32417752500000002</v>
      </c>
      <c r="AH36" s="38">
        <v>0.33354113687999998</v>
      </c>
      <c r="AI36" s="38">
        <v>0</v>
      </c>
      <c r="AJ36" s="38">
        <v>0</v>
      </c>
      <c r="AK36" s="38">
        <v>0</v>
      </c>
      <c r="AL36" s="38">
        <v>0</v>
      </c>
      <c r="AM36" s="38">
        <v>6</v>
      </c>
      <c r="AN36" s="38">
        <v>10</v>
      </c>
      <c r="AO36" s="38">
        <v>1</v>
      </c>
      <c r="AP36" s="38">
        <v>9</v>
      </c>
      <c r="AQ36" s="38">
        <v>6</v>
      </c>
      <c r="AR36" s="38">
        <v>0</v>
      </c>
      <c r="AS36" s="38">
        <v>1</v>
      </c>
    </row>
    <row r="37" spans="1:45" x14ac:dyDescent="0.25">
      <c r="A37" s="38" t="s">
        <v>293</v>
      </c>
      <c r="B37" s="38" t="s">
        <v>256</v>
      </c>
      <c r="C37" s="38">
        <v>360</v>
      </c>
      <c r="D37" s="38">
        <v>429</v>
      </c>
      <c r="E37" s="38">
        <v>16696.82</v>
      </c>
      <c r="F37" s="38">
        <v>2.5786568808E-2</v>
      </c>
      <c r="G37" s="38">
        <v>46.3800555555556</v>
      </c>
      <c r="H37" s="38">
        <v>7.7359706424000004E-4</v>
      </c>
      <c r="I37" s="38">
        <v>7.7359706424000004E-4</v>
      </c>
      <c r="J37" s="38">
        <v>7.7359706424000004E-4</v>
      </c>
      <c r="K37" s="38">
        <v>7.7359706424000004E-4</v>
      </c>
      <c r="L37" s="38">
        <v>1438.78739321117</v>
      </c>
      <c r="M37" s="38">
        <v>0.16374471193080001</v>
      </c>
      <c r="N37" s="38">
        <v>0.34811867890800002</v>
      </c>
      <c r="O37" s="38">
        <v>1.2893284404E-2</v>
      </c>
      <c r="P37" s="38">
        <v>3.5069733578879998E-2</v>
      </c>
      <c r="Q37" s="38">
        <v>3.67458605514E-2</v>
      </c>
      <c r="R37" s="38">
        <v>6.9108004405439996E-3</v>
      </c>
      <c r="S37" s="38">
        <v>2.5399770275880001E-5</v>
      </c>
      <c r="T37" s="38">
        <v>0</v>
      </c>
      <c r="U37" s="38">
        <v>2.8365225688799999E-6</v>
      </c>
      <c r="V37" s="38">
        <v>3.1717479633840001E-3</v>
      </c>
      <c r="W37" s="38">
        <v>0</v>
      </c>
      <c r="X37" s="38">
        <v>0</v>
      </c>
      <c r="Y37" s="38">
        <v>0</v>
      </c>
      <c r="Z37" s="38">
        <v>0</v>
      </c>
      <c r="AA37" s="38">
        <v>0</v>
      </c>
      <c r="AB37" s="38">
        <v>7.7359706424000004E-4</v>
      </c>
      <c r="AC37" s="38">
        <v>0</v>
      </c>
      <c r="AD37" s="38">
        <v>0</v>
      </c>
      <c r="AE37" s="38">
        <v>0</v>
      </c>
      <c r="AF37" s="38">
        <v>0</v>
      </c>
      <c r="AG37" s="38">
        <v>0.91864651378500095</v>
      </c>
      <c r="AH37" s="38">
        <v>0.94518089308843101</v>
      </c>
      <c r="AI37" s="38">
        <v>0</v>
      </c>
      <c r="AJ37" s="38">
        <v>2</v>
      </c>
      <c r="AK37" s="38">
        <v>3</v>
      </c>
      <c r="AL37" s="38">
        <v>14</v>
      </c>
      <c r="AM37" s="38">
        <v>65</v>
      </c>
      <c r="AN37" s="38">
        <v>58</v>
      </c>
      <c r="AO37" s="38">
        <v>33</v>
      </c>
      <c r="AP37" s="38">
        <v>75</v>
      </c>
      <c r="AQ37" s="38">
        <v>61</v>
      </c>
      <c r="AR37" s="38">
        <v>16</v>
      </c>
      <c r="AS37" s="38">
        <v>33</v>
      </c>
    </row>
    <row r="38" spans="1:45" x14ac:dyDescent="0.25">
      <c r="A38" s="38" t="s">
        <v>293</v>
      </c>
      <c r="B38" s="38" t="s">
        <v>257</v>
      </c>
      <c r="C38" s="38">
        <v>1</v>
      </c>
      <c r="D38" s="38">
        <v>1124.6896551724101</v>
      </c>
      <c r="E38" s="38">
        <v>6</v>
      </c>
      <c r="F38" s="38">
        <v>2.4293296551724101E-5</v>
      </c>
      <c r="G38" s="38">
        <v>6</v>
      </c>
      <c r="H38" s="38">
        <v>4.25771986932849E-4</v>
      </c>
      <c r="I38" s="38">
        <v>3.3115598983666101E-4</v>
      </c>
      <c r="J38" s="38">
        <v>3.7846398838475501E-4</v>
      </c>
      <c r="K38" s="38">
        <v>4.25771986932849E-4</v>
      </c>
      <c r="L38" s="38">
        <v>2.3305972810231999</v>
      </c>
      <c r="M38" s="38">
        <v>3.6002665489655201E-2</v>
      </c>
      <c r="N38" s="38">
        <v>1.2762021277657699E-3</v>
      </c>
      <c r="O38" s="38">
        <v>8.4231484589341703E-3</v>
      </c>
      <c r="P38" s="38">
        <v>1.6530484062695901E-3</v>
      </c>
      <c r="Q38" s="38">
        <v>1.3449652363636401E-3</v>
      </c>
      <c r="R38" s="38">
        <v>6.5039780313479601E-4</v>
      </c>
      <c r="S38" s="38">
        <v>2.1422270595611299E-7</v>
      </c>
      <c r="T38" s="38">
        <v>6.9235895172413799E-4</v>
      </c>
      <c r="U38" s="38">
        <v>0</v>
      </c>
      <c r="V38" s="38">
        <v>1.30300408777429E-4</v>
      </c>
      <c r="W38" s="38">
        <v>1.04461175172414E-4</v>
      </c>
      <c r="X38" s="38">
        <v>3.8869274482758601E-5</v>
      </c>
      <c r="Y38" s="38">
        <v>4.8586593103448297E-5</v>
      </c>
      <c r="Z38" s="38">
        <v>0</v>
      </c>
      <c r="AA38" s="38">
        <v>0</v>
      </c>
      <c r="AB38" s="38">
        <v>4.3727933793103398E-5</v>
      </c>
      <c r="AC38" s="38">
        <v>0</v>
      </c>
      <c r="AD38" s="38">
        <v>0</v>
      </c>
      <c r="AE38" s="38">
        <v>0</v>
      </c>
      <c r="AF38" s="38">
        <v>0</v>
      </c>
      <c r="AG38" s="38">
        <v>3.3624130909090902E-2</v>
      </c>
      <c r="AH38" s="38">
        <v>3.8829521815673999E-2</v>
      </c>
      <c r="AI38" s="38">
        <v>0</v>
      </c>
      <c r="AJ38" s="38">
        <v>0</v>
      </c>
      <c r="AK38" s="38">
        <v>0</v>
      </c>
      <c r="AL38" s="38">
        <v>0</v>
      </c>
      <c r="AM38" s="38">
        <v>0</v>
      </c>
      <c r="AN38" s="38">
        <v>1</v>
      </c>
      <c r="AO38" s="38">
        <v>0</v>
      </c>
      <c r="AP38" s="38">
        <v>0</v>
      </c>
      <c r="AQ38" s="38">
        <v>0</v>
      </c>
      <c r="AR38" s="38">
        <v>0</v>
      </c>
      <c r="AS38" s="38">
        <v>0</v>
      </c>
    </row>
    <row r="39" spans="1:45" x14ac:dyDescent="0.25">
      <c r="A39" s="38" t="s">
        <v>293</v>
      </c>
      <c r="B39" s="38" t="s">
        <v>258</v>
      </c>
      <c r="C39" s="38">
        <v>13</v>
      </c>
      <c r="D39" s="38">
        <v>1060.44444444444</v>
      </c>
      <c r="E39" s="38">
        <v>331.1</v>
      </c>
      <c r="F39" s="38">
        <v>1.26400736E-3</v>
      </c>
      <c r="G39" s="38">
        <v>25.469230769230801</v>
      </c>
      <c r="H39" s="38">
        <v>2.21533921515789E-2</v>
      </c>
      <c r="I39" s="38">
        <v>1.7230416117894699E-2</v>
      </c>
      <c r="J39" s="38">
        <v>1.9691904134736801E-2</v>
      </c>
      <c r="K39" s="38">
        <v>2.21533921515789E-2</v>
      </c>
      <c r="L39" s="38">
        <v>121.26358026944</v>
      </c>
      <c r="M39" s="38">
        <v>1.8732589075199999</v>
      </c>
      <c r="N39" s="38">
        <v>0.12027370297165001</v>
      </c>
      <c r="O39" s="38">
        <v>0.43826582464000002</v>
      </c>
      <c r="P39" s="38">
        <v>8.6009955360000001E-2</v>
      </c>
      <c r="Q39" s="38">
        <v>6.9980043840000006E-2</v>
      </c>
      <c r="R39" s="38">
        <v>3.384092432E-2</v>
      </c>
      <c r="S39" s="38">
        <v>1.114624672E-5</v>
      </c>
      <c r="T39" s="38">
        <v>3.6024209760000002E-2</v>
      </c>
      <c r="U39" s="38">
        <v>0</v>
      </c>
      <c r="V39" s="38">
        <v>6.7796758399999999E-3</v>
      </c>
      <c r="W39" s="38">
        <v>5.4352316479999996E-3</v>
      </c>
      <c r="X39" s="38">
        <v>2.0224117759999999E-3</v>
      </c>
      <c r="Y39" s="38">
        <v>2.52801472E-3</v>
      </c>
      <c r="Z39" s="38">
        <v>0</v>
      </c>
      <c r="AA39" s="38">
        <v>0</v>
      </c>
      <c r="AB39" s="38">
        <v>2.2752132480000002E-3</v>
      </c>
      <c r="AC39" s="38">
        <v>0</v>
      </c>
      <c r="AD39" s="38">
        <v>0</v>
      </c>
      <c r="AE39" s="38">
        <v>0</v>
      </c>
      <c r="AF39" s="38">
        <v>0</v>
      </c>
      <c r="AG39" s="38">
        <v>1.7495010959999999</v>
      </c>
      <c r="AH39" s="38">
        <v>2.0203434003199998</v>
      </c>
      <c r="AI39" s="38">
        <v>4</v>
      </c>
      <c r="AJ39" s="38">
        <v>2</v>
      </c>
      <c r="AK39" s="38">
        <v>0</v>
      </c>
      <c r="AL39" s="38">
        <v>2</v>
      </c>
      <c r="AM39" s="38">
        <v>0</v>
      </c>
      <c r="AN39" s="38">
        <v>0</v>
      </c>
      <c r="AO39" s="38">
        <v>0</v>
      </c>
      <c r="AP39" s="38">
        <v>2</v>
      </c>
      <c r="AQ39" s="38">
        <v>3</v>
      </c>
      <c r="AR39" s="38">
        <v>0</v>
      </c>
      <c r="AS39" s="38">
        <v>0</v>
      </c>
    </row>
    <row r="40" spans="1:45" x14ac:dyDescent="0.25">
      <c r="A40" s="38" t="s">
        <v>293</v>
      </c>
      <c r="B40" s="38" t="s">
        <v>259</v>
      </c>
      <c r="C40" s="38">
        <v>1</v>
      </c>
      <c r="D40" s="38">
        <v>1069.5</v>
      </c>
      <c r="E40" s="38">
        <v>120</v>
      </c>
      <c r="F40" s="38">
        <v>4.6202400000000001E-4</v>
      </c>
      <c r="G40" s="38">
        <v>120</v>
      </c>
      <c r="H40" s="38">
        <v>8.1875516210526307E-3</v>
      </c>
      <c r="I40" s="38">
        <v>6.3431031789473701E-3</v>
      </c>
      <c r="J40" s="38">
        <v>7.2428341263157904E-3</v>
      </c>
      <c r="K40" s="38">
        <v>8.1875516210526307E-3</v>
      </c>
      <c r="L40" s="38">
        <v>44.324650459636402</v>
      </c>
      <c r="M40" s="38">
        <v>0.684719568</v>
      </c>
      <c r="N40" s="38">
        <v>4.3453907714033499E-2</v>
      </c>
      <c r="O40" s="38">
        <v>0.16019632145454499</v>
      </c>
      <c r="P40" s="38">
        <v>3.14386330909091E-2</v>
      </c>
      <c r="Q40" s="38">
        <v>2.5579328727272699E-2</v>
      </c>
      <c r="R40" s="38">
        <v>1.2369642545454499E-2</v>
      </c>
      <c r="S40" s="38">
        <v>4.0742116363636297E-6</v>
      </c>
      <c r="T40" s="38">
        <v>1.3167684000000001E-2</v>
      </c>
      <c r="U40" s="38">
        <v>0</v>
      </c>
      <c r="V40" s="38">
        <v>2.4781287272727299E-3</v>
      </c>
      <c r="W40" s="38">
        <v>1.9867031999999999E-3</v>
      </c>
      <c r="X40" s="38">
        <v>7.3923840000000005E-4</v>
      </c>
      <c r="Y40" s="38">
        <v>9.2404800000000001E-4</v>
      </c>
      <c r="Z40" s="38">
        <v>0</v>
      </c>
      <c r="AA40" s="38">
        <v>0</v>
      </c>
      <c r="AB40" s="38">
        <v>8.3164320000000003E-4</v>
      </c>
      <c r="AC40" s="38">
        <v>0</v>
      </c>
      <c r="AD40" s="38">
        <v>0</v>
      </c>
      <c r="AE40" s="38">
        <v>0</v>
      </c>
      <c r="AF40" s="38">
        <v>0</v>
      </c>
      <c r="AG40" s="38">
        <v>0.63948321818181797</v>
      </c>
      <c r="AH40" s="38">
        <v>0.73848236072727202</v>
      </c>
      <c r="AI40" s="38">
        <v>0</v>
      </c>
      <c r="AJ40" s="38">
        <v>0</v>
      </c>
      <c r="AK40" s="38">
        <v>0</v>
      </c>
      <c r="AL40" s="38">
        <v>0</v>
      </c>
      <c r="AM40" s="38">
        <v>0</v>
      </c>
      <c r="AN40" s="38">
        <v>0</v>
      </c>
      <c r="AO40" s="38">
        <v>0</v>
      </c>
      <c r="AP40" s="38">
        <v>0</v>
      </c>
      <c r="AQ40" s="38">
        <v>1</v>
      </c>
      <c r="AR40" s="38">
        <v>0</v>
      </c>
      <c r="AS40" s="38">
        <v>0</v>
      </c>
    </row>
    <row r="41" spans="1:45" x14ac:dyDescent="0.25">
      <c r="A41" s="38" t="s">
        <v>293</v>
      </c>
      <c r="B41" s="38" t="s">
        <v>260</v>
      </c>
      <c r="C41" s="38">
        <v>6</v>
      </c>
      <c r="D41" s="38">
        <v>714.76543209876502</v>
      </c>
      <c r="E41" s="38">
        <v>28</v>
      </c>
      <c r="F41" s="38">
        <v>7.2048355555555605E-5</v>
      </c>
      <c r="G41" s="38">
        <v>4.6666666666666696</v>
      </c>
      <c r="H41" s="38">
        <v>1.2627422315789501E-3</v>
      </c>
      <c r="I41" s="38">
        <v>9.82132846783626E-4</v>
      </c>
      <c r="J41" s="38">
        <v>1.1224375391812899E-3</v>
      </c>
      <c r="K41" s="38">
        <v>1.2627422315789501E-3</v>
      </c>
      <c r="L41" s="38">
        <v>6.9120179388767697</v>
      </c>
      <c r="M41" s="38">
        <v>0.106775662933333</v>
      </c>
      <c r="N41" s="38">
        <v>3.6017818699617499E-3</v>
      </c>
      <c r="O41" s="38">
        <v>2.4981129826262601E-2</v>
      </c>
      <c r="P41" s="38">
        <v>4.9025631030303E-3</v>
      </c>
      <c r="Q41" s="38">
        <v>3.9888589575757596E-3</v>
      </c>
      <c r="R41" s="38">
        <v>1.92893097373737E-3</v>
      </c>
      <c r="S41" s="38">
        <v>6.3533549898989903E-7</v>
      </c>
      <c r="T41" s="38">
        <v>2.0533781333333299E-3</v>
      </c>
      <c r="U41" s="38">
        <v>0</v>
      </c>
      <c r="V41" s="38">
        <v>3.8644117979798001E-4</v>
      </c>
      <c r="W41" s="38">
        <v>3.0980792888888898E-4</v>
      </c>
      <c r="X41" s="38">
        <v>1.15277368888889E-4</v>
      </c>
      <c r="Y41" s="38">
        <v>1.4409671111111099E-4</v>
      </c>
      <c r="Z41" s="38">
        <v>0</v>
      </c>
      <c r="AA41" s="38">
        <v>0</v>
      </c>
      <c r="AB41" s="38">
        <v>1.2968704E-4</v>
      </c>
      <c r="AC41" s="38">
        <v>0</v>
      </c>
      <c r="AD41" s="38">
        <v>0</v>
      </c>
      <c r="AE41" s="38">
        <v>0</v>
      </c>
      <c r="AF41" s="38">
        <v>0</v>
      </c>
      <c r="AG41" s="38">
        <v>9.9721473939393901E-2</v>
      </c>
      <c r="AH41" s="38">
        <v>0.115159471579798</v>
      </c>
      <c r="AI41" s="38">
        <v>1</v>
      </c>
      <c r="AJ41" s="38">
        <v>3</v>
      </c>
      <c r="AK41" s="38">
        <v>1</v>
      </c>
      <c r="AL41" s="38">
        <v>0</v>
      </c>
      <c r="AM41" s="38">
        <v>0</v>
      </c>
      <c r="AN41" s="38">
        <v>1</v>
      </c>
      <c r="AO41" s="38">
        <v>0</v>
      </c>
      <c r="AP41" s="38">
        <v>0</v>
      </c>
      <c r="AQ41" s="38">
        <v>0</v>
      </c>
      <c r="AR41" s="38">
        <v>0</v>
      </c>
      <c r="AS41" s="38">
        <v>0</v>
      </c>
    </row>
    <row r="42" spans="1:45" x14ac:dyDescent="0.25">
      <c r="A42" s="38" t="s">
        <v>293</v>
      </c>
      <c r="B42" s="38" t="s">
        <v>261</v>
      </c>
      <c r="C42" s="38">
        <v>44</v>
      </c>
      <c r="D42" s="38">
        <v>714.76543209876502</v>
      </c>
      <c r="E42" s="38">
        <v>257</v>
      </c>
      <c r="F42" s="38">
        <v>6.6130097777777799E-4</v>
      </c>
      <c r="G42" s="38">
        <v>5.8409090909090899</v>
      </c>
      <c r="H42" s="38">
        <v>1.15901697684211E-2</v>
      </c>
      <c r="I42" s="38">
        <v>9.0145764865497101E-3</v>
      </c>
      <c r="J42" s="38">
        <v>1.0302373127485401E-2</v>
      </c>
      <c r="K42" s="38">
        <v>1.15901697684211E-2</v>
      </c>
      <c r="L42" s="38">
        <v>63.442450367547501</v>
      </c>
      <c r="M42" s="38">
        <v>0.98004804906666698</v>
      </c>
      <c r="N42" s="38">
        <v>3.3059212163577503E-2</v>
      </c>
      <c r="O42" s="38">
        <v>0.22929108447676799</v>
      </c>
      <c r="P42" s="38">
        <v>4.4998525624242398E-2</v>
      </c>
      <c r="Q42" s="38">
        <v>3.6612026860606002E-2</v>
      </c>
      <c r="R42" s="38">
        <v>1.7704830723232302E-2</v>
      </c>
      <c r="S42" s="38">
        <v>5.8314722585858503E-6</v>
      </c>
      <c r="T42" s="38">
        <v>1.88470778666667E-2</v>
      </c>
      <c r="U42" s="38">
        <v>0</v>
      </c>
      <c r="V42" s="38">
        <v>3.54697797171717E-3</v>
      </c>
      <c r="W42" s="38">
        <v>2.8435942044444502E-3</v>
      </c>
      <c r="X42" s="38">
        <v>1.05808156444444E-3</v>
      </c>
      <c r="Y42" s="38">
        <v>1.3226019555555601E-3</v>
      </c>
      <c r="Z42" s="38">
        <v>0</v>
      </c>
      <c r="AA42" s="38">
        <v>0</v>
      </c>
      <c r="AB42" s="38">
        <v>1.1903417599999999E-3</v>
      </c>
      <c r="AC42" s="38">
        <v>0</v>
      </c>
      <c r="AD42" s="38">
        <v>0</v>
      </c>
      <c r="AE42" s="38">
        <v>0</v>
      </c>
      <c r="AF42" s="38">
        <v>0</v>
      </c>
      <c r="AG42" s="38">
        <v>0.91530067151515104</v>
      </c>
      <c r="AH42" s="38">
        <v>1.05699943557172</v>
      </c>
      <c r="AI42" s="38">
        <v>2</v>
      </c>
      <c r="AJ42" s="38">
        <v>7</v>
      </c>
      <c r="AK42" s="38">
        <v>3</v>
      </c>
      <c r="AL42" s="38">
        <v>13</v>
      </c>
      <c r="AM42" s="38">
        <v>0</v>
      </c>
      <c r="AN42" s="38">
        <v>6</v>
      </c>
      <c r="AO42" s="38">
        <v>1</v>
      </c>
      <c r="AP42" s="38">
        <v>5</v>
      </c>
      <c r="AQ42" s="38">
        <v>4</v>
      </c>
      <c r="AR42" s="38">
        <v>1</v>
      </c>
      <c r="AS42" s="38">
        <v>2</v>
      </c>
    </row>
    <row r="43" spans="1:45" x14ac:dyDescent="0.25">
      <c r="A43" s="38" t="s">
        <v>293</v>
      </c>
      <c r="B43" s="38" t="s">
        <v>262</v>
      </c>
      <c r="C43" s="38">
        <v>145</v>
      </c>
      <c r="D43" s="38">
        <v>1124.6896551724101</v>
      </c>
      <c r="E43" s="38">
        <v>1494.7</v>
      </c>
      <c r="F43" s="38">
        <v>6.0518650593103396E-3</v>
      </c>
      <c r="G43" s="38">
        <v>10.308275862068999</v>
      </c>
      <c r="H43" s="38">
        <v>0.216005029809231</v>
      </c>
      <c r="I43" s="38">
        <v>0.172804023847385</v>
      </c>
      <c r="J43" s="38">
        <v>0.18360427533784601</v>
      </c>
      <c r="K43" s="38">
        <v>0.20520477831876899</v>
      </c>
      <c r="L43" s="38">
        <v>587.09142940369702</v>
      </c>
      <c r="M43" s="38">
        <v>7.3711716422399904</v>
      </c>
      <c r="N43" s="38">
        <v>0.55987929994646801</v>
      </c>
      <c r="O43" s="38">
        <v>0.73227567217655098</v>
      </c>
      <c r="P43" s="38">
        <v>0.72924973964689699</v>
      </c>
      <c r="Q43" s="38">
        <v>0.15432255901241401</v>
      </c>
      <c r="R43" s="38">
        <v>0.650575493875862</v>
      </c>
      <c r="S43" s="38">
        <v>7.2622380711724106E-5</v>
      </c>
      <c r="T43" s="38">
        <v>0.105907638537931</v>
      </c>
      <c r="U43" s="38">
        <v>3.3285257826206902E-3</v>
      </c>
      <c r="V43" s="38">
        <v>1.9063374936827599E-2</v>
      </c>
      <c r="W43" s="38">
        <v>1.2708916624551699E-2</v>
      </c>
      <c r="X43" s="38">
        <v>2.14841209605517E-3</v>
      </c>
      <c r="Y43" s="38">
        <v>1.05907638537931E-3</v>
      </c>
      <c r="Z43" s="38">
        <v>2.2391900719448301E-3</v>
      </c>
      <c r="AA43" s="38">
        <v>8.7752043359999999E-4</v>
      </c>
      <c r="AB43" s="38">
        <v>6.9596448182068999E-3</v>
      </c>
      <c r="AC43" s="38">
        <v>1.3011509877517299E-2</v>
      </c>
      <c r="AD43" s="38">
        <v>3.32852578262069E-2</v>
      </c>
      <c r="AE43" s="38">
        <v>4.8414920474482703E-3</v>
      </c>
      <c r="AF43" s="38">
        <v>2.5417833249103499E-2</v>
      </c>
      <c r="AG43" s="38">
        <v>3.8580639753103401</v>
      </c>
      <c r="AH43" s="38">
        <v>5.6808857311746301</v>
      </c>
      <c r="AI43" s="38">
        <v>30</v>
      </c>
      <c r="AJ43" s="38">
        <v>29</v>
      </c>
      <c r="AK43" s="38">
        <v>16</v>
      </c>
      <c r="AL43" s="38">
        <v>29</v>
      </c>
      <c r="AM43" s="38">
        <v>8</v>
      </c>
      <c r="AN43" s="38">
        <v>1</v>
      </c>
      <c r="AO43" s="38">
        <v>8</v>
      </c>
      <c r="AP43" s="38">
        <v>14</v>
      </c>
      <c r="AQ43" s="38">
        <v>8</v>
      </c>
      <c r="AR43" s="38">
        <v>1</v>
      </c>
      <c r="AS43" s="38">
        <v>1</v>
      </c>
    </row>
    <row r="44" spans="1:45" x14ac:dyDescent="0.25">
      <c r="A44" s="38" t="s">
        <v>293</v>
      </c>
      <c r="B44" s="38" t="s">
        <v>263</v>
      </c>
      <c r="C44" s="38">
        <v>364</v>
      </c>
      <c r="D44" s="38">
        <v>1060.44444444444</v>
      </c>
      <c r="E44" s="38">
        <v>8277.4</v>
      </c>
      <c r="F44" s="38">
        <v>3.1599802239999898E-2</v>
      </c>
      <c r="G44" s="38">
        <v>22.740109890109899</v>
      </c>
      <c r="H44" s="38">
        <v>1.12786986456615</v>
      </c>
      <c r="I44" s="38">
        <v>0.90229589165292301</v>
      </c>
      <c r="J44" s="38">
        <v>0.95868938488123001</v>
      </c>
      <c r="K44" s="38">
        <v>1.0714763713378499</v>
      </c>
      <c r="L44" s="38">
        <v>3065.4968153024001</v>
      </c>
      <c r="M44" s="38">
        <v>38.488559128319999</v>
      </c>
      <c r="N44" s="38">
        <v>2.8190012768562198</v>
      </c>
      <c r="O44" s="38">
        <v>3.82357607104001</v>
      </c>
      <c r="P44" s="38">
        <v>3.8077761699199999</v>
      </c>
      <c r="Q44" s="38">
        <v>0.80579495712000404</v>
      </c>
      <c r="R44" s="38">
        <v>3.3969787407999901</v>
      </c>
      <c r="S44" s="38">
        <v>3.7919762688000001E-4</v>
      </c>
      <c r="T44" s="38">
        <v>0.55299653919999803</v>
      </c>
      <c r="U44" s="38">
        <v>1.7379891232000001E-2</v>
      </c>
      <c r="V44" s="38">
        <v>9.9539377056000106E-2</v>
      </c>
      <c r="W44" s="38">
        <v>6.6359584703999899E-2</v>
      </c>
      <c r="X44" s="38">
        <v>1.1217929795199999E-2</v>
      </c>
      <c r="Y44" s="38">
        <v>5.5299653919999997E-3</v>
      </c>
      <c r="Z44" s="38">
        <v>1.1691926828799999E-2</v>
      </c>
      <c r="AA44" s="38">
        <v>4.5819713248000001E-3</v>
      </c>
      <c r="AB44" s="38">
        <v>3.6339772575999997E-2</v>
      </c>
      <c r="AC44" s="38">
        <v>6.7939574816000103E-2</v>
      </c>
      <c r="AD44" s="38">
        <v>0.17379891232</v>
      </c>
      <c r="AE44" s="38">
        <v>2.5279841792000001E-2</v>
      </c>
      <c r="AF44" s="38">
        <v>0.13271916940799999</v>
      </c>
      <c r="AG44" s="38">
        <v>20.144873927999999</v>
      </c>
      <c r="AH44" s="38">
        <v>29.662734362687999</v>
      </c>
      <c r="AI44" s="38">
        <v>36</v>
      </c>
      <c r="AJ44" s="38">
        <v>95</v>
      </c>
      <c r="AK44" s="38">
        <v>77</v>
      </c>
      <c r="AL44" s="38">
        <v>110</v>
      </c>
      <c r="AM44" s="38">
        <v>12</v>
      </c>
      <c r="AN44" s="38">
        <v>7</v>
      </c>
      <c r="AO44" s="38">
        <v>4</v>
      </c>
      <c r="AP44" s="38">
        <v>2</v>
      </c>
      <c r="AQ44" s="38">
        <v>10</v>
      </c>
      <c r="AR44" s="38">
        <v>6</v>
      </c>
      <c r="AS44" s="38">
        <v>5</v>
      </c>
    </row>
    <row r="45" spans="1:45" x14ac:dyDescent="0.25">
      <c r="A45" s="38" t="s">
        <v>293</v>
      </c>
      <c r="B45" s="38" t="s">
        <v>264</v>
      </c>
      <c r="C45" s="38">
        <v>2</v>
      </c>
      <c r="D45" s="38">
        <v>1069.5</v>
      </c>
      <c r="E45" s="38">
        <v>151.5</v>
      </c>
      <c r="F45" s="38">
        <v>5.8330529999999999E-4</v>
      </c>
      <c r="G45" s="38">
        <v>75.75</v>
      </c>
      <c r="H45" s="38">
        <v>2.0715414684923099E-2</v>
      </c>
      <c r="I45" s="38">
        <v>1.65515122356923E-2</v>
      </c>
      <c r="J45" s="38">
        <v>1.7592487848E-2</v>
      </c>
      <c r="K45" s="38">
        <v>1.9674439072615402E-2</v>
      </c>
      <c r="L45" s="38">
        <v>56.586447153000002</v>
      </c>
      <c r="M45" s="38">
        <v>0.71046585539999996</v>
      </c>
      <c r="N45" s="38">
        <v>5.39636227540541E-2</v>
      </c>
      <c r="O45" s="38">
        <v>7.0579941300000004E-2</v>
      </c>
      <c r="P45" s="38">
        <v>7.0288288650000003E-2</v>
      </c>
      <c r="Q45" s="38">
        <v>1.487428515E-2</v>
      </c>
      <c r="R45" s="38">
        <v>6.2705319750000002E-2</v>
      </c>
      <c r="S45" s="38">
        <v>6.9996636000000002E-6</v>
      </c>
      <c r="T45" s="38">
        <v>1.020784275E-2</v>
      </c>
      <c r="U45" s="38">
        <v>3.2081791500000002E-4</v>
      </c>
      <c r="V45" s="38">
        <v>1.837411695E-3</v>
      </c>
      <c r="W45" s="38">
        <v>1.2249411299999999E-3</v>
      </c>
      <c r="X45" s="38">
        <v>2.0707338149999999E-4</v>
      </c>
      <c r="Y45" s="38">
        <v>1.0207842749999999E-4</v>
      </c>
      <c r="Z45" s="38">
        <v>2.1582296099999999E-4</v>
      </c>
      <c r="AA45" s="38">
        <v>8.4579268500000002E-5</v>
      </c>
      <c r="AB45" s="38">
        <v>6.70801095E-4</v>
      </c>
      <c r="AC45" s="38">
        <v>1.254106395E-3</v>
      </c>
      <c r="AD45" s="38">
        <v>3.2081791500000001E-3</v>
      </c>
      <c r="AE45" s="38">
        <v>4.6664424000000002E-4</v>
      </c>
      <c r="AF45" s="38">
        <v>2.4498822599999998E-3</v>
      </c>
      <c r="AG45" s="38">
        <v>0.37185712874999999</v>
      </c>
      <c r="AH45" s="38">
        <v>0.54754868510999999</v>
      </c>
      <c r="AI45" s="38">
        <v>1</v>
      </c>
      <c r="AJ45" s="38">
        <v>1</v>
      </c>
      <c r="AK45" s="38">
        <v>0</v>
      </c>
      <c r="AL45" s="38">
        <v>0</v>
      </c>
      <c r="AM45" s="38">
        <v>0</v>
      </c>
      <c r="AN45" s="38">
        <v>0</v>
      </c>
      <c r="AO45" s="38">
        <v>0</v>
      </c>
      <c r="AP45" s="38">
        <v>0</v>
      </c>
      <c r="AQ45" s="38">
        <v>0</v>
      </c>
      <c r="AR45" s="38">
        <v>0</v>
      </c>
      <c r="AS45" s="38">
        <v>0</v>
      </c>
    </row>
    <row r="46" spans="1:45" x14ac:dyDescent="0.25">
      <c r="A46" s="38" t="s">
        <v>293</v>
      </c>
      <c r="B46" s="38" t="s">
        <v>265</v>
      </c>
      <c r="C46" s="38">
        <v>1737</v>
      </c>
      <c r="D46" s="38">
        <v>714.76543209876502</v>
      </c>
      <c r="E46" s="38">
        <v>9571.0499999999993</v>
      </c>
      <c r="F46" s="38">
        <v>2.4627800480000201E-2</v>
      </c>
      <c r="G46" s="38">
        <v>5.5101036269430104</v>
      </c>
      <c r="H46" s="38">
        <v>2.74694697661536</v>
      </c>
      <c r="I46" s="38">
        <v>2.1536064296665001</v>
      </c>
      <c r="J46" s="38">
        <v>2.3294110361698199</v>
      </c>
      <c r="K46" s="38">
        <v>2.5931179459249201</v>
      </c>
      <c r="L46" s="38">
        <v>2389.1429245648101</v>
      </c>
      <c r="M46" s="38">
        <v>29.9966609846404</v>
      </c>
      <c r="N46" s="38">
        <v>1.1392021762572999</v>
      </c>
      <c r="O46" s="38">
        <v>2.9799638580799699</v>
      </c>
      <c r="P46" s="38">
        <v>2.9676499578400199</v>
      </c>
      <c r="Q46" s="38">
        <v>0.62800891224000699</v>
      </c>
      <c r="R46" s="38">
        <v>2.64748855159998</v>
      </c>
      <c r="S46" s="38">
        <v>2.9553360576000602E-4</v>
      </c>
      <c r="T46" s="38">
        <v>0.43098650840000102</v>
      </c>
      <c r="U46" s="38">
        <v>1.3545290264000301E-2</v>
      </c>
      <c r="V46" s="38">
        <v>7.7577571511999996E-2</v>
      </c>
      <c r="W46" s="38">
        <v>5.1718381008000101E-2</v>
      </c>
      <c r="X46" s="38">
        <v>8.7428691704000104E-3</v>
      </c>
      <c r="Y46" s="38">
        <v>4.3098650840000703E-3</v>
      </c>
      <c r="Z46" s="38">
        <v>9.1122861775999407E-3</v>
      </c>
      <c r="AA46" s="38">
        <v>3.5710310696000702E-3</v>
      </c>
      <c r="AB46" s="38">
        <v>2.8321970551999798E-2</v>
      </c>
      <c r="AC46" s="38">
        <v>5.2949771031998702E-2</v>
      </c>
      <c r="AD46" s="38">
        <v>0.13545290264000101</v>
      </c>
      <c r="AE46" s="38">
        <v>1.9702240384000001E-2</v>
      </c>
      <c r="AF46" s="38">
        <v>0.10343676201599999</v>
      </c>
      <c r="AG46" s="38">
        <v>15.7002228060003</v>
      </c>
      <c r="AH46" s="38">
        <v>23.118116310576202</v>
      </c>
      <c r="AI46" s="38">
        <v>48</v>
      </c>
      <c r="AJ46" s="38">
        <v>252</v>
      </c>
      <c r="AK46" s="38">
        <v>118</v>
      </c>
      <c r="AL46" s="38">
        <v>464</v>
      </c>
      <c r="AM46" s="38">
        <v>64</v>
      </c>
      <c r="AN46" s="38">
        <v>192</v>
      </c>
      <c r="AO46" s="38">
        <v>60</v>
      </c>
      <c r="AP46" s="38">
        <v>203</v>
      </c>
      <c r="AQ46" s="38">
        <v>271</v>
      </c>
      <c r="AR46" s="38">
        <v>39</v>
      </c>
      <c r="AS46" s="38">
        <v>26</v>
      </c>
    </row>
    <row r="47" spans="1:45" x14ac:dyDescent="0.25">
      <c r="A47" s="38" t="s">
        <v>293</v>
      </c>
      <c r="B47" s="38" t="s">
        <v>266</v>
      </c>
      <c r="C47" s="38">
        <v>3277</v>
      </c>
      <c r="D47" s="38">
        <v>802.59090909090901</v>
      </c>
      <c r="E47" s="38">
        <v>19579.16</v>
      </c>
      <c r="F47" s="38">
        <v>5.6570600965091103E-2</v>
      </c>
      <c r="G47" s="38">
        <v>5.9747207812023202</v>
      </c>
      <c r="H47" s="38">
        <v>5.0478382399619601</v>
      </c>
      <c r="I47" s="38">
        <v>3.93731382717037</v>
      </c>
      <c r="J47" s="38">
        <v>4.2401841215680198</v>
      </c>
      <c r="K47" s="38">
        <v>4.79544632796381</v>
      </c>
      <c r="L47" s="38">
        <v>5487.9139996234599</v>
      </c>
      <c r="M47" s="38">
        <v>68.902991975482806</v>
      </c>
      <c r="N47" s="38">
        <v>3.4267259300814401</v>
      </c>
      <c r="O47" s="38">
        <v>6.84504271677599</v>
      </c>
      <c r="P47" s="38">
        <v>6.8167574162934903</v>
      </c>
      <c r="Q47" s="38">
        <v>1.4425503246098299</v>
      </c>
      <c r="R47" s="38">
        <v>6.0813396037473098</v>
      </c>
      <c r="S47" s="38">
        <v>6.7884721158110799E-4</v>
      </c>
      <c r="T47" s="38">
        <v>0.98998551688908398</v>
      </c>
      <c r="U47" s="38">
        <v>3.1113830530801301E-2</v>
      </c>
      <c r="V47" s="38">
        <v>0.17819739304003299</v>
      </c>
      <c r="W47" s="38">
        <v>0.118798262026688</v>
      </c>
      <c r="X47" s="38">
        <v>2.0082563342607902E-2</v>
      </c>
      <c r="Y47" s="38">
        <v>9.8998551688912195E-3</v>
      </c>
      <c r="Z47" s="38">
        <v>2.0931122357084601E-2</v>
      </c>
      <c r="AA47" s="38">
        <v>8.2027371399382293E-3</v>
      </c>
      <c r="AB47" s="38">
        <v>6.5056191109851599E-2</v>
      </c>
      <c r="AC47" s="38">
        <v>0.121626792074949</v>
      </c>
      <c r="AD47" s="38">
        <v>0.31113830530799802</v>
      </c>
      <c r="AE47" s="38">
        <v>4.5256480772072602E-2</v>
      </c>
      <c r="AF47" s="38">
        <v>0.237596524053375</v>
      </c>
      <c r="AG47" s="38">
        <v>36.063758115244902</v>
      </c>
      <c r="AH47" s="38">
        <v>53.102823125932801</v>
      </c>
      <c r="AI47" s="38">
        <v>290</v>
      </c>
      <c r="AJ47" s="38">
        <v>939</v>
      </c>
      <c r="AK47" s="38">
        <v>548</v>
      </c>
      <c r="AL47" s="38">
        <v>999</v>
      </c>
      <c r="AM47" s="38">
        <v>84</v>
      </c>
      <c r="AN47" s="38">
        <v>144</v>
      </c>
      <c r="AO47" s="38">
        <v>51</v>
      </c>
      <c r="AP47" s="38">
        <v>100</v>
      </c>
      <c r="AQ47" s="38">
        <v>66</v>
      </c>
      <c r="AR47" s="38">
        <v>8</v>
      </c>
      <c r="AS47" s="38">
        <v>48</v>
      </c>
    </row>
    <row r="48" spans="1:45" x14ac:dyDescent="0.25">
      <c r="A48" s="38" t="s">
        <v>293</v>
      </c>
      <c r="B48" s="38" t="s">
        <v>267</v>
      </c>
      <c r="C48" s="38">
        <v>595</v>
      </c>
      <c r="D48" s="38">
        <v>646.30198019802003</v>
      </c>
      <c r="E48" s="38">
        <v>3503.15</v>
      </c>
      <c r="F48" s="38">
        <v>8.1507340149504608E-3</v>
      </c>
      <c r="G48" s="38">
        <v>5.8876470588235303</v>
      </c>
      <c r="H48" s="38">
        <v>9.4548514573425904E-2</v>
      </c>
      <c r="I48" s="38">
        <v>7.2729626594942795E-2</v>
      </c>
      <c r="J48" s="38">
        <v>8.0002589254436901E-2</v>
      </c>
      <c r="K48" s="38">
        <v>8.7275551913931798E-2</v>
      </c>
      <c r="L48" s="38">
        <v>790.70270679034502</v>
      </c>
      <c r="M48" s="38">
        <v>9.9275940302096704</v>
      </c>
      <c r="N48" s="38">
        <v>1.05028816485893</v>
      </c>
      <c r="O48" s="38">
        <v>0.98623881580900796</v>
      </c>
      <c r="P48" s="38">
        <v>0.98216344880153295</v>
      </c>
      <c r="Q48" s="38">
        <v>0.207843717381238</v>
      </c>
      <c r="R48" s="38">
        <v>0.87620390660718095</v>
      </c>
      <c r="S48" s="38">
        <v>9.7808808179406694E-5</v>
      </c>
      <c r="T48" s="38">
        <v>0.14263784526163401</v>
      </c>
      <c r="U48" s="38">
        <v>4.4829037082227702E-3</v>
      </c>
      <c r="V48" s="38">
        <v>2.5674812147093998E-2</v>
      </c>
      <c r="W48" s="38">
        <v>1.7116541431396098E-2</v>
      </c>
      <c r="X48" s="38">
        <v>2.8935105753074199E-3</v>
      </c>
      <c r="Y48" s="38">
        <v>1.4263784526163299E-3</v>
      </c>
      <c r="Z48" s="38">
        <v>3.0157715855316999E-3</v>
      </c>
      <c r="AA48" s="38">
        <v>1.18185643216782E-3</v>
      </c>
      <c r="AB48" s="38">
        <v>9.37334411719307E-3</v>
      </c>
      <c r="AC48" s="38">
        <v>1.7524078132143499E-2</v>
      </c>
      <c r="AD48" s="38">
        <v>4.4829037082227602E-2</v>
      </c>
      <c r="AE48" s="38">
        <v>6.5205872119603603E-3</v>
      </c>
      <c r="AF48" s="38">
        <v>3.4233082862792197E-2</v>
      </c>
      <c r="AG48" s="38">
        <v>5.1960929345309799</v>
      </c>
      <c r="AH48" s="38">
        <v>7.6510940198340496</v>
      </c>
      <c r="AI48" s="38">
        <v>18</v>
      </c>
      <c r="AJ48" s="38">
        <v>33</v>
      </c>
      <c r="AK48" s="38">
        <v>34</v>
      </c>
      <c r="AL48" s="38">
        <v>86</v>
      </c>
      <c r="AM48" s="38">
        <v>14</v>
      </c>
      <c r="AN48" s="38">
        <v>55</v>
      </c>
      <c r="AO48" s="38">
        <v>58</v>
      </c>
      <c r="AP48" s="38">
        <v>105</v>
      </c>
      <c r="AQ48" s="38">
        <v>180</v>
      </c>
      <c r="AR48" s="38">
        <v>5</v>
      </c>
      <c r="AS48" s="38">
        <v>7</v>
      </c>
    </row>
    <row r="49" spans="1:45" x14ac:dyDescent="0.25">
      <c r="A49" s="38" t="s">
        <v>293</v>
      </c>
      <c r="B49" s="38" t="s">
        <v>268</v>
      </c>
      <c r="C49" s="38">
        <v>11</v>
      </c>
      <c r="D49" s="38">
        <v>384.62732919254699</v>
      </c>
      <c r="E49" s="38">
        <v>74.599999999999994</v>
      </c>
      <c r="F49" s="38">
        <v>1.0329551552795001E-4</v>
      </c>
      <c r="G49" s="38">
        <v>6.7818181818181804</v>
      </c>
      <c r="H49" s="38">
        <v>1.1982279801242199E-3</v>
      </c>
      <c r="I49" s="38">
        <v>9.2171383086478702E-4</v>
      </c>
      <c r="J49" s="38">
        <v>1.0138852139512701E-3</v>
      </c>
      <c r="K49" s="38">
        <v>1.10605659703774E-3</v>
      </c>
      <c r="L49" s="38">
        <v>10.020697961366499</v>
      </c>
      <c r="M49" s="38">
        <v>0.12581393791304299</v>
      </c>
      <c r="N49" s="38">
        <v>1.33104647069834E-2</v>
      </c>
      <c r="O49" s="38">
        <v>1.2498757378882E-2</v>
      </c>
      <c r="P49" s="38">
        <v>1.2447109621118E-2</v>
      </c>
      <c r="Q49" s="38">
        <v>2.6340356459627302E-3</v>
      </c>
      <c r="R49" s="38">
        <v>1.1104267919254699E-2</v>
      </c>
      <c r="S49" s="38">
        <v>1.2395461863354E-6</v>
      </c>
      <c r="T49" s="38">
        <v>1.80767152173913E-3</v>
      </c>
      <c r="U49" s="38">
        <v>5.6812533540372701E-5</v>
      </c>
      <c r="V49" s="38">
        <v>3.2538087391304301E-4</v>
      </c>
      <c r="W49" s="38">
        <v>2.1692058260869599E-4</v>
      </c>
      <c r="X49" s="38">
        <v>3.6669908012422397E-5</v>
      </c>
      <c r="Y49" s="38">
        <v>1.8076715217391301E-5</v>
      </c>
      <c r="Z49" s="38">
        <v>3.8219340745341598E-5</v>
      </c>
      <c r="AA49" s="38">
        <v>1.49778497515528E-5</v>
      </c>
      <c r="AB49" s="38">
        <v>1.18789842857143E-4</v>
      </c>
      <c r="AC49" s="38">
        <v>2.2208535838509299E-4</v>
      </c>
      <c r="AD49" s="38">
        <v>5.6812533540372698E-4</v>
      </c>
      <c r="AE49" s="38">
        <v>8.2636412422360301E-5</v>
      </c>
      <c r="AF49" s="38">
        <v>4.3384116521739101E-4</v>
      </c>
      <c r="AG49" s="38">
        <v>6.5850891149068294E-2</v>
      </c>
      <c r="AH49" s="38">
        <v>9.6963500426086896E-2</v>
      </c>
      <c r="AI49" s="38">
        <v>1</v>
      </c>
      <c r="AJ49" s="38">
        <v>2</v>
      </c>
      <c r="AK49" s="38">
        <v>1</v>
      </c>
      <c r="AL49" s="38">
        <v>3</v>
      </c>
      <c r="AM49" s="38">
        <v>0</v>
      </c>
      <c r="AN49" s="38">
        <v>0</v>
      </c>
      <c r="AO49" s="38">
        <v>1</v>
      </c>
      <c r="AP49" s="38">
        <v>2</v>
      </c>
      <c r="AQ49" s="38">
        <v>0</v>
      </c>
      <c r="AR49" s="38">
        <v>0</v>
      </c>
      <c r="AS49" s="38">
        <v>1</v>
      </c>
    </row>
    <row r="50" spans="1:45" x14ac:dyDescent="0.25">
      <c r="A50" s="38" t="s">
        <v>293</v>
      </c>
      <c r="B50" s="38" t="s">
        <v>269</v>
      </c>
      <c r="C50" s="38">
        <v>118</v>
      </c>
      <c r="D50" s="38">
        <v>116.5</v>
      </c>
      <c r="E50" s="38">
        <v>690.3</v>
      </c>
      <c r="F50" s="38">
        <v>2.8951181999999998E-4</v>
      </c>
      <c r="G50" s="38">
        <v>5.85</v>
      </c>
      <c r="H50" s="38">
        <v>7.4916750960000002E-3</v>
      </c>
      <c r="I50" s="38">
        <v>5.6833397279999996E-3</v>
      </c>
      <c r="J50" s="38">
        <v>6.2000069759999997E-3</v>
      </c>
      <c r="K50" s="38">
        <v>6.9750078480000002E-3</v>
      </c>
      <c r="L50" s="38">
        <v>28.0855416582</v>
      </c>
      <c r="M50" s="38">
        <v>0.35262539675999999</v>
      </c>
      <c r="N50" s="38">
        <v>2.9015735311216199E-2</v>
      </c>
      <c r="O50" s="38">
        <v>3.5030930219999999E-2</v>
      </c>
      <c r="P50" s="38">
        <v>3.4886174309999997E-2</v>
      </c>
      <c r="Q50" s="38">
        <v>7.3825514100000003E-3</v>
      </c>
      <c r="R50" s="38">
        <v>3.1122520649999999E-2</v>
      </c>
      <c r="S50" s="38">
        <v>3.4741418400000001E-6</v>
      </c>
      <c r="T50" s="38">
        <v>5.0664568499999996E-3</v>
      </c>
      <c r="U50" s="38">
        <v>1.59231501E-4</v>
      </c>
      <c r="V50" s="38">
        <v>9.1196223300000004E-4</v>
      </c>
      <c r="W50" s="38">
        <v>6.0797482200000003E-4</v>
      </c>
      <c r="X50" s="38">
        <v>1.027766961E-4</v>
      </c>
      <c r="Y50" s="38">
        <v>5.06645685E-5</v>
      </c>
      <c r="Z50" s="38">
        <v>1.071193734E-4</v>
      </c>
      <c r="AA50" s="38">
        <v>4.19792139E-5</v>
      </c>
      <c r="AB50" s="38">
        <v>3.3293859299999998E-4</v>
      </c>
      <c r="AC50" s="38">
        <v>6.2245041299999995E-4</v>
      </c>
      <c r="AD50" s="38">
        <v>1.5923150099999999E-3</v>
      </c>
      <c r="AE50" s="38">
        <v>2.3160945599999999E-4</v>
      </c>
      <c r="AF50" s="38">
        <v>1.2159496440000001E-3</v>
      </c>
      <c r="AG50" s="38">
        <v>0.18456378525</v>
      </c>
      <c r="AH50" s="38">
        <v>0.27176474543399998</v>
      </c>
      <c r="AI50" s="38">
        <v>3</v>
      </c>
      <c r="AJ50" s="38">
        <v>32</v>
      </c>
      <c r="AK50" s="38">
        <v>15</v>
      </c>
      <c r="AL50" s="38">
        <v>28</v>
      </c>
      <c r="AM50" s="38">
        <v>15</v>
      </c>
      <c r="AN50" s="38">
        <v>11</v>
      </c>
      <c r="AO50" s="38">
        <v>3</v>
      </c>
      <c r="AP50" s="38">
        <v>5</v>
      </c>
      <c r="AQ50" s="38">
        <v>4</v>
      </c>
      <c r="AR50" s="38">
        <v>0</v>
      </c>
      <c r="AS50" s="38">
        <v>2</v>
      </c>
    </row>
    <row r="51" spans="1:45" x14ac:dyDescent="0.25">
      <c r="A51" s="38" t="s">
        <v>293</v>
      </c>
      <c r="B51" s="38" t="s">
        <v>270</v>
      </c>
      <c r="C51" s="38">
        <v>764</v>
      </c>
      <c r="D51" s="38">
        <v>157.488372093023</v>
      </c>
      <c r="E51" s="38">
        <v>3719.9400000000101</v>
      </c>
      <c r="F51" s="38">
        <v>2.1090502615814101E-3</v>
      </c>
      <c r="G51" s="38">
        <v>4.8690314136125696</v>
      </c>
      <c r="H51" s="38">
        <v>2.0701139490598802E-2</v>
      </c>
      <c r="I51" s="38">
        <v>1.6937295946853601E-2</v>
      </c>
      <c r="J51" s="38">
        <v>1.8819217718726401E-2</v>
      </c>
      <c r="K51" s="38">
        <v>2.0701139490598802E-2</v>
      </c>
      <c r="L51" s="38">
        <v>204.59896587601</v>
      </c>
      <c r="M51" s="38">
        <v>2.5688232186061399</v>
      </c>
      <c r="N51" s="38">
        <v>0.30196469623587802</v>
      </c>
      <c r="O51" s="38">
        <v>0.25519508165135002</v>
      </c>
      <c r="P51" s="38">
        <v>0.254140556520559</v>
      </c>
      <c r="Q51" s="38">
        <v>5.3780781670325302E-2</v>
      </c>
      <c r="R51" s="38">
        <v>0.22672290312000001</v>
      </c>
      <c r="S51" s="38">
        <v>2.5308603138976899E-5</v>
      </c>
      <c r="T51" s="38">
        <v>3.6908379577674198E-2</v>
      </c>
      <c r="U51" s="38">
        <v>1.15997764386977E-3</v>
      </c>
      <c r="V51" s="38">
        <v>6.6435083239814001E-3</v>
      </c>
      <c r="W51" s="38">
        <v>4.42900554932096E-3</v>
      </c>
      <c r="X51" s="38">
        <v>7.4871284286139701E-4</v>
      </c>
      <c r="Y51" s="38">
        <v>3.6908379577674499E-4</v>
      </c>
      <c r="Z51" s="38">
        <v>7.8034859678511703E-4</v>
      </c>
      <c r="AA51" s="38">
        <v>3.0581228792930202E-4</v>
      </c>
      <c r="AB51" s="38">
        <v>2.4254078008185899E-3</v>
      </c>
      <c r="AC51" s="38">
        <v>4.5344580623999896E-3</v>
      </c>
      <c r="AD51" s="38">
        <v>1.1599776438697701E-2</v>
      </c>
      <c r="AE51" s="38">
        <v>1.68724020926513E-3</v>
      </c>
      <c r="AF51" s="38">
        <v>8.8580110986419096E-3</v>
      </c>
      <c r="AG51" s="38">
        <v>1.3445195417581399</v>
      </c>
      <c r="AH51" s="38">
        <v>1.97976548054646</v>
      </c>
      <c r="AI51" s="38">
        <v>37</v>
      </c>
      <c r="AJ51" s="38">
        <v>147</v>
      </c>
      <c r="AK51" s="38">
        <v>104</v>
      </c>
      <c r="AL51" s="38">
        <v>288</v>
      </c>
      <c r="AM51" s="38">
        <v>42</v>
      </c>
      <c r="AN51" s="38">
        <v>52</v>
      </c>
      <c r="AO51" s="38">
        <v>28</v>
      </c>
      <c r="AP51" s="38">
        <v>29</v>
      </c>
      <c r="AQ51" s="38">
        <v>27</v>
      </c>
      <c r="AR51" s="38">
        <v>1</v>
      </c>
      <c r="AS51" s="38">
        <v>9</v>
      </c>
    </row>
    <row r="52" spans="1:45" x14ac:dyDescent="0.25">
      <c r="A52" s="38" t="s">
        <v>293</v>
      </c>
      <c r="B52" s="38" t="s">
        <v>271</v>
      </c>
      <c r="C52" s="38">
        <v>62</v>
      </c>
      <c r="D52" s="38">
        <v>350</v>
      </c>
      <c r="E52" s="38">
        <v>556.6</v>
      </c>
      <c r="F52" s="38">
        <v>7.0131600000000001E-4</v>
      </c>
      <c r="G52" s="38">
        <v>8.9774193548387107</v>
      </c>
      <c r="H52" s="38">
        <v>8.1352656000000002E-3</v>
      </c>
      <c r="I52" s="38">
        <v>6.2578966153846198E-3</v>
      </c>
      <c r="J52" s="38">
        <v>6.8836862769230799E-3</v>
      </c>
      <c r="K52" s="38">
        <v>7.5094759384615401E-3</v>
      </c>
      <c r="L52" s="38">
        <v>68.034665160000003</v>
      </c>
      <c r="M52" s="38">
        <v>0.85420288799999999</v>
      </c>
      <c r="N52" s="38">
        <v>9.0370252945945903E-2</v>
      </c>
      <c r="O52" s="38">
        <v>8.4859235999999894E-2</v>
      </c>
      <c r="P52" s="38">
        <v>8.4508578000000001E-2</v>
      </c>
      <c r="Q52" s="38">
        <v>1.7883558000000001E-2</v>
      </c>
      <c r="R52" s="38">
        <v>7.5391470000000002E-2</v>
      </c>
      <c r="S52" s="38">
        <v>8.4157919999999997E-6</v>
      </c>
      <c r="T52" s="38">
        <v>1.2273030000000001E-2</v>
      </c>
      <c r="U52" s="38">
        <v>3.8572379999999998E-4</v>
      </c>
      <c r="V52" s="38">
        <v>2.2091454000000002E-3</v>
      </c>
      <c r="W52" s="38">
        <v>1.4727636E-3</v>
      </c>
      <c r="X52" s="38">
        <v>2.4896717999999999E-4</v>
      </c>
      <c r="Y52" s="38">
        <v>1.2273030000000001E-4</v>
      </c>
      <c r="Z52" s="38">
        <v>2.5948692000000003E-4</v>
      </c>
      <c r="AA52" s="38">
        <v>1.0169082E-4</v>
      </c>
      <c r="AB52" s="38">
        <v>8.0651340000000005E-4</v>
      </c>
      <c r="AC52" s="38">
        <v>1.5078293999999999E-3</v>
      </c>
      <c r="AD52" s="38">
        <v>3.8572379999999998E-3</v>
      </c>
      <c r="AE52" s="38">
        <v>5.6105279999999998E-4</v>
      </c>
      <c r="AF52" s="38">
        <v>2.9455271999999999E-3</v>
      </c>
      <c r="AG52" s="38">
        <v>0.44708894999999998</v>
      </c>
      <c r="AH52" s="38">
        <v>0.65832532920000097</v>
      </c>
      <c r="AI52" s="38">
        <v>6</v>
      </c>
      <c r="AJ52" s="38">
        <v>24</v>
      </c>
      <c r="AK52" s="38">
        <v>17</v>
      </c>
      <c r="AL52" s="38">
        <v>12</v>
      </c>
      <c r="AM52" s="38">
        <v>1</v>
      </c>
      <c r="AN52" s="38">
        <v>1</v>
      </c>
      <c r="AO52" s="38">
        <v>0</v>
      </c>
      <c r="AP52" s="38">
        <v>0</v>
      </c>
      <c r="AQ52" s="38">
        <v>0</v>
      </c>
      <c r="AR52" s="38">
        <v>0</v>
      </c>
      <c r="AS52" s="38">
        <v>1</v>
      </c>
    </row>
    <row r="53" spans="1:45" x14ac:dyDescent="0.25">
      <c r="A53" s="38" t="s">
        <v>293</v>
      </c>
      <c r="B53" s="38" t="s">
        <v>272</v>
      </c>
      <c r="C53" s="38">
        <v>145</v>
      </c>
      <c r="D53" s="38">
        <v>1030.1759254656999</v>
      </c>
      <c r="E53" s="38">
        <v>1982.7</v>
      </c>
      <c r="F53" s="38">
        <v>7.3531073067150399E-3</v>
      </c>
      <c r="G53" s="38">
        <v>13.6737931034483</v>
      </c>
      <c r="H53" s="38">
        <v>4.90876475087127E-3</v>
      </c>
      <c r="I53" s="38">
        <v>4.0425121477763396E-3</v>
      </c>
      <c r="J53" s="38">
        <v>4.90876475087127E-3</v>
      </c>
      <c r="K53" s="38">
        <v>4.90876475087127E-3</v>
      </c>
      <c r="L53" s="38">
        <v>539.11512151373404</v>
      </c>
      <c r="M53" s="38">
        <v>4.4118643840290399E-2</v>
      </c>
      <c r="N53" s="38">
        <v>0.28419759740453698</v>
      </c>
      <c r="O53" s="38">
        <v>0.441186438402903</v>
      </c>
      <c r="P53" s="38">
        <v>6.3236722837749504E-3</v>
      </c>
      <c r="Q53" s="38">
        <v>1.47062146134301E-4</v>
      </c>
      <c r="R53" s="38">
        <v>6.3236722837749504E-3</v>
      </c>
      <c r="S53" s="38">
        <v>8.0884180373865499E-6</v>
      </c>
      <c r="T53" s="38">
        <v>5.88248584537204E-4</v>
      </c>
      <c r="U53" s="38">
        <v>5.51483048003628E-5</v>
      </c>
      <c r="V53" s="38">
        <v>2.0073982947332002E-3</v>
      </c>
      <c r="W53" s="38">
        <v>0</v>
      </c>
      <c r="X53" s="38">
        <v>0</v>
      </c>
      <c r="Y53" s="38">
        <v>0</v>
      </c>
      <c r="Z53" s="38">
        <v>0</v>
      </c>
      <c r="AA53" s="38">
        <v>0</v>
      </c>
      <c r="AB53" s="38">
        <v>0</v>
      </c>
      <c r="AC53" s="38">
        <v>0</v>
      </c>
      <c r="AD53" s="38">
        <v>0</v>
      </c>
      <c r="AE53" s="38">
        <v>0</v>
      </c>
      <c r="AF53" s="38">
        <v>0</v>
      </c>
      <c r="AG53" s="38">
        <v>3.6765536533575199E-3</v>
      </c>
      <c r="AH53" s="38">
        <v>0.59820469183049496</v>
      </c>
      <c r="AI53" s="38">
        <v>0</v>
      </c>
      <c r="AJ53" s="38">
        <v>0</v>
      </c>
      <c r="AK53" s="38">
        <v>1</v>
      </c>
      <c r="AL53" s="38">
        <v>0</v>
      </c>
      <c r="AM53" s="38">
        <v>67</v>
      </c>
      <c r="AN53" s="38">
        <v>37</v>
      </c>
      <c r="AO53" s="38">
        <v>12</v>
      </c>
      <c r="AP53" s="38">
        <v>11</v>
      </c>
      <c r="AQ53" s="38">
        <v>13</v>
      </c>
      <c r="AR53" s="38">
        <v>4</v>
      </c>
      <c r="AS53" s="38">
        <v>0</v>
      </c>
    </row>
    <row r="54" spans="1:45" x14ac:dyDescent="0.25">
      <c r="A54" s="38" t="s">
        <v>293</v>
      </c>
      <c r="B54" s="38" t="s">
        <v>273</v>
      </c>
      <c r="C54" s="38">
        <v>5590</v>
      </c>
      <c r="D54" s="38">
        <v>1058.2465377901799</v>
      </c>
      <c r="E54" s="38">
        <v>127061.3</v>
      </c>
      <c r="F54" s="38">
        <v>0.48406385092361498</v>
      </c>
      <c r="G54" s="38">
        <v>22.730107334525901</v>
      </c>
      <c r="H54" s="38">
        <v>0.13306170548273</v>
      </c>
      <c r="I54" s="38">
        <v>0.114052890413777</v>
      </c>
      <c r="J54" s="38">
        <v>0.13306170548273</v>
      </c>
      <c r="K54" s="38">
        <v>0.13306170548273</v>
      </c>
      <c r="L54" s="38">
        <v>35490.593422016798</v>
      </c>
      <c r="M54" s="38">
        <v>2.9043831055417502</v>
      </c>
      <c r="N54" s="38">
        <v>18.174523042821001</v>
      </c>
      <c r="O54" s="38">
        <v>29.043831055419901</v>
      </c>
      <c r="P54" s="38">
        <v>0.41629491179435102</v>
      </c>
      <c r="Q54" s="38">
        <v>9.6812770184726005E-3</v>
      </c>
      <c r="R54" s="38">
        <v>0.41629491179435102</v>
      </c>
      <c r="S54" s="38">
        <v>5.32470236016004E-4</v>
      </c>
      <c r="T54" s="38">
        <v>3.8725108073890402E-2</v>
      </c>
      <c r="U54" s="38">
        <v>3.6304788819272798E-3</v>
      </c>
      <c r="V54" s="38">
        <v>0.13214943130215201</v>
      </c>
      <c r="W54" s="38">
        <v>0</v>
      </c>
      <c r="X54" s="38">
        <v>0</v>
      </c>
      <c r="Y54" s="38">
        <v>0</v>
      </c>
      <c r="Z54" s="38">
        <v>0</v>
      </c>
      <c r="AA54" s="38">
        <v>0</v>
      </c>
      <c r="AB54" s="38">
        <v>0</v>
      </c>
      <c r="AC54" s="38">
        <v>0</v>
      </c>
      <c r="AD54" s="38">
        <v>0</v>
      </c>
      <c r="AE54" s="38">
        <v>0</v>
      </c>
      <c r="AF54" s="38">
        <v>0</v>
      </c>
      <c r="AG54" s="38">
        <v>0.24203192546180799</v>
      </c>
      <c r="AH54" s="38">
        <v>39.380530528040701</v>
      </c>
      <c r="AI54" s="38">
        <v>3</v>
      </c>
      <c r="AJ54" s="38">
        <v>3</v>
      </c>
      <c r="AK54" s="38">
        <v>1</v>
      </c>
      <c r="AL54" s="38">
        <v>12</v>
      </c>
      <c r="AM54" s="38">
        <v>3730</v>
      </c>
      <c r="AN54" s="38">
        <v>973</v>
      </c>
      <c r="AO54" s="38">
        <v>255</v>
      </c>
      <c r="AP54" s="38">
        <v>318</v>
      </c>
      <c r="AQ54" s="38">
        <v>239</v>
      </c>
      <c r="AR54" s="38">
        <v>41</v>
      </c>
      <c r="AS54" s="38">
        <v>15</v>
      </c>
    </row>
    <row r="55" spans="1:45" x14ac:dyDescent="0.25">
      <c r="A55" s="38" t="s">
        <v>293</v>
      </c>
      <c r="B55" s="38" t="s">
        <v>274</v>
      </c>
      <c r="C55" s="38">
        <v>927</v>
      </c>
      <c r="D55" s="38">
        <v>1155.6984760223199</v>
      </c>
      <c r="E55" s="38">
        <v>223036.1</v>
      </c>
      <c r="F55" s="38">
        <v>0.92794493112465803</v>
      </c>
      <c r="G55" s="38">
        <v>240.599892125135</v>
      </c>
      <c r="H55" s="38">
        <v>0.36439683641472198</v>
      </c>
      <c r="I55" s="38">
        <v>0.29151746913177701</v>
      </c>
      <c r="J55" s="38">
        <v>0.36439683641472198</v>
      </c>
      <c r="K55" s="38">
        <v>0.36439683641472198</v>
      </c>
      <c r="L55" s="38">
        <v>68035.066460197806</v>
      </c>
      <c r="M55" s="38">
        <v>5.5676695867479502</v>
      </c>
      <c r="N55" s="38">
        <v>37.914504250137597</v>
      </c>
      <c r="O55" s="38">
        <v>55.676695867479602</v>
      </c>
      <c r="P55" s="38">
        <v>0.79803264076720704</v>
      </c>
      <c r="Q55" s="38">
        <v>1.85588986224932E-2</v>
      </c>
      <c r="R55" s="38">
        <v>0.79803264076720704</v>
      </c>
      <c r="S55" s="38">
        <v>1.0207394242371199E-3</v>
      </c>
      <c r="T55" s="38">
        <v>7.42355944899728E-2</v>
      </c>
      <c r="U55" s="38">
        <v>6.95958698343497E-3</v>
      </c>
      <c r="V55" s="38">
        <v>0.25332896619703099</v>
      </c>
      <c r="W55" s="38">
        <v>0</v>
      </c>
      <c r="X55" s="38">
        <v>0</v>
      </c>
      <c r="Y55" s="38">
        <v>0</v>
      </c>
      <c r="Z55" s="38">
        <v>0</v>
      </c>
      <c r="AA55" s="38">
        <v>0</v>
      </c>
      <c r="AB55" s="38">
        <v>0</v>
      </c>
      <c r="AC55" s="38">
        <v>0</v>
      </c>
      <c r="AD55" s="38">
        <v>0</v>
      </c>
      <c r="AE55" s="38">
        <v>0</v>
      </c>
      <c r="AF55" s="38">
        <v>0</v>
      </c>
      <c r="AG55" s="38">
        <v>0.46397246556232902</v>
      </c>
      <c r="AH55" s="38">
        <v>75.492031926715399</v>
      </c>
      <c r="AI55" s="38">
        <v>0</v>
      </c>
      <c r="AJ55" s="38">
        <v>0</v>
      </c>
      <c r="AK55" s="38">
        <v>2</v>
      </c>
      <c r="AL55" s="38">
        <v>2</v>
      </c>
      <c r="AM55" s="38">
        <v>536</v>
      </c>
      <c r="AN55" s="38">
        <v>172</v>
      </c>
      <c r="AO55" s="38">
        <v>81</v>
      </c>
      <c r="AP55" s="38">
        <v>67</v>
      </c>
      <c r="AQ55" s="38">
        <v>49</v>
      </c>
      <c r="AR55" s="38">
        <v>12</v>
      </c>
      <c r="AS55" s="38">
        <v>6</v>
      </c>
    </row>
    <row r="56" spans="1:45" x14ac:dyDescent="0.25">
      <c r="A56" s="38" t="s">
        <v>293</v>
      </c>
      <c r="B56" s="38" t="s">
        <v>275</v>
      </c>
      <c r="C56" s="38">
        <v>6</v>
      </c>
      <c r="D56" s="38">
        <v>1000</v>
      </c>
      <c r="E56" s="38">
        <v>197.8</v>
      </c>
      <c r="F56" s="38">
        <v>7.1208000000000003E-4</v>
      </c>
      <c r="G56" s="38">
        <v>32.966666666666697</v>
      </c>
      <c r="H56" s="38">
        <v>7.1208E-5</v>
      </c>
      <c r="I56" s="38">
        <v>7.1208E-5</v>
      </c>
      <c r="J56" s="38">
        <v>7.1208E-5</v>
      </c>
      <c r="K56" s="38">
        <v>7.1208E-5</v>
      </c>
      <c r="L56" s="38">
        <v>52.20828144</v>
      </c>
      <c r="M56" s="38">
        <v>4.2724800000000004E-3</v>
      </c>
      <c r="N56" s="38">
        <v>2.7521891999999999E-2</v>
      </c>
      <c r="O56" s="38">
        <v>4.27248E-2</v>
      </c>
      <c r="P56" s="38">
        <v>6.1238880000000001E-4</v>
      </c>
      <c r="Q56" s="38">
        <v>1.4241599999999999E-5</v>
      </c>
      <c r="R56" s="38">
        <v>6.1238880000000001E-4</v>
      </c>
      <c r="S56" s="38">
        <v>7.8328799999999997E-7</v>
      </c>
      <c r="T56" s="38">
        <v>5.6966399999999997E-5</v>
      </c>
      <c r="U56" s="38">
        <v>5.3406000000000002E-6</v>
      </c>
      <c r="V56" s="38">
        <v>1.9439783999999999E-4</v>
      </c>
      <c r="W56" s="38">
        <v>0</v>
      </c>
      <c r="X56" s="38">
        <v>0</v>
      </c>
      <c r="Y56" s="38">
        <v>0</v>
      </c>
      <c r="Z56" s="38">
        <v>0</v>
      </c>
      <c r="AA56" s="38">
        <v>0</v>
      </c>
      <c r="AB56" s="38">
        <v>0</v>
      </c>
      <c r="AC56" s="38">
        <v>0</v>
      </c>
      <c r="AD56" s="38">
        <v>0</v>
      </c>
      <c r="AE56" s="38">
        <v>0</v>
      </c>
      <c r="AF56" s="38">
        <v>0</v>
      </c>
      <c r="AG56" s="38">
        <v>3.5604000000000001E-4</v>
      </c>
      <c r="AH56" s="38">
        <v>5.793055632E-2</v>
      </c>
      <c r="AI56" s="38">
        <v>0</v>
      </c>
      <c r="AJ56" s="38">
        <v>0</v>
      </c>
      <c r="AK56" s="38">
        <v>0</v>
      </c>
      <c r="AL56" s="38">
        <v>0</v>
      </c>
      <c r="AM56" s="38">
        <v>1</v>
      </c>
      <c r="AN56" s="38">
        <v>1</v>
      </c>
      <c r="AO56" s="38">
        <v>1</v>
      </c>
      <c r="AP56" s="38">
        <v>1</v>
      </c>
      <c r="AQ56" s="38">
        <v>2</v>
      </c>
      <c r="AR56" s="38">
        <v>0</v>
      </c>
      <c r="AS56" s="38">
        <v>0</v>
      </c>
    </row>
    <row r="57" spans="1:45" x14ac:dyDescent="0.25">
      <c r="A57" s="38" t="s">
        <v>293</v>
      </c>
      <c r="B57" s="38" t="s">
        <v>276</v>
      </c>
      <c r="C57" s="38">
        <v>31</v>
      </c>
      <c r="D57" s="38">
        <v>1000</v>
      </c>
      <c r="E57" s="38">
        <v>9179.6</v>
      </c>
      <c r="F57" s="38">
        <v>3.3046560000000003E-2</v>
      </c>
      <c r="G57" s="38">
        <v>296.11612903225802</v>
      </c>
      <c r="H57" s="38">
        <v>3.304656E-3</v>
      </c>
      <c r="I57" s="38">
        <v>3.304656E-3</v>
      </c>
      <c r="J57" s="38">
        <v>3.304656E-3</v>
      </c>
      <c r="K57" s="38">
        <v>3.304656E-3</v>
      </c>
      <c r="L57" s="38">
        <v>2422.9076860800001</v>
      </c>
      <c r="M57" s="38">
        <v>0.19827935999999999</v>
      </c>
      <c r="N57" s="38">
        <v>1.277249544</v>
      </c>
      <c r="O57" s="38">
        <v>1.9827935999999999</v>
      </c>
      <c r="P57" s="38">
        <v>2.8420041600000001E-2</v>
      </c>
      <c r="Q57" s="38">
        <v>6.6093119999999998E-4</v>
      </c>
      <c r="R57" s="38">
        <v>2.8420041600000001E-2</v>
      </c>
      <c r="S57" s="38">
        <v>3.6351216000000002E-5</v>
      </c>
      <c r="T57" s="38">
        <v>2.6437247999999999E-3</v>
      </c>
      <c r="U57" s="38">
        <v>2.4784919999999998E-4</v>
      </c>
      <c r="V57" s="38">
        <v>9.0217108800000004E-3</v>
      </c>
      <c r="W57" s="38">
        <v>0</v>
      </c>
      <c r="X57" s="38">
        <v>0</v>
      </c>
      <c r="Y57" s="38">
        <v>0</v>
      </c>
      <c r="Z57" s="38">
        <v>0</v>
      </c>
      <c r="AA57" s="38">
        <v>0</v>
      </c>
      <c r="AB57" s="38">
        <v>0</v>
      </c>
      <c r="AC57" s="38">
        <v>0</v>
      </c>
      <c r="AD57" s="38">
        <v>0</v>
      </c>
      <c r="AE57" s="38">
        <v>0</v>
      </c>
      <c r="AF57" s="38">
        <v>0</v>
      </c>
      <c r="AG57" s="38">
        <v>1.6523280000000001E-2</v>
      </c>
      <c r="AH57" s="38">
        <v>2.68846984224</v>
      </c>
      <c r="AI57" s="38">
        <v>0</v>
      </c>
      <c r="AJ57" s="38">
        <v>3</v>
      </c>
      <c r="AK57" s="38">
        <v>2</v>
      </c>
      <c r="AL57" s="38">
        <v>2</v>
      </c>
      <c r="AM57" s="38">
        <v>3</v>
      </c>
      <c r="AN57" s="38">
        <v>8</v>
      </c>
      <c r="AO57" s="38">
        <v>4</v>
      </c>
      <c r="AP57" s="38">
        <v>7</v>
      </c>
      <c r="AQ57" s="38">
        <v>2</v>
      </c>
      <c r="AR57" s="38">
        <v>0</v>
      </c>
      <c r="AS57" s="38">
        <v>0</v>
      </c>
    </row>
    <row r="58" spans="1:45" x14ac:dyDescent="0.25">
      <c r="A58" s="38" t="s">
        <v>293</v>
      </c>
      <c r="B58" s="38" t="s">
        <v>277</v>
      </c>
      <c r="C58" s="38">
        <v>6</v>
      </c>
      <c r="D58" s="38">
        <v>50</v>
      </c>
      <c r="E58" s="38">
        <v>1452</v>
      </c>
      <c r="F58" s="38">
        <v>2.6135999999999998E-4</v>
      </c>
      <c r="G58" s="38">
        <v>242</v>
      </c>
      <c r="H58" s="38">
        <v>2.6135999999999998E-5</v>
      </c>
      <c r="I58" s="38">
        <v>2.6135999999999998E-5</v>
      </c>
      <c r="J58" s="38">
        <v>2.6135999999999998E-5</v>
      </c>
      <c r="K58" s="38">
        <v>2.6135999999999998E-5</v>
      </c>
      <c r="L58" s="38">
        <v>19.162392480000001</v>
      </c>
      <c r="M58" s="38">
        <v>1.5681600000000001E-3</v>
      </c>
      <c r="N58" s="38">
        <v>1.0101564E-2</v>
      </c>
      <c r="O58" s="38">
        <v>1.56816E-2</v>
      </c>
      <c r="P58" s="38">
        <v>2.247696E-4</v>
      </c>
      <c r="Q58" s="38">
        <v>5.2271999999999997E-6</v>
      </c>
      <c r="R58" s="38">
        <v>2.247696E-4</v>
      </c>
      <c r="S58" s="38">
        <v>2.87496E-7</v>
      </c>
      <c r="T58" s="38">
        <v>2.0908799999999999E-5</v>
      </c>
      <c r="U58" s="38">
        <v>1.9601999999999999E-6</v>
      </c>
      <c r="V58" s="38">
        <v>7.1351279999999994E-5</v>
      </c>
      <c r="W58" s="38">
        <v>0</v>
      </c>
      <c r="X58" s="38">
        <v>0</v>
      </c>
      <c r="Y58" s="38">
        <v>0</v>
      </c>
      <c r="Z58" s="38">
        <v>0</v>
      </c>
      <c r="AA58" s="38">
        <v>0</v>
      </c>
      <c r="AB58" s="38">
        <v>0</v>
      </c>
      <c r="AC58" s="38">
        <v>0</v>
      </c>
      <c r="AD58" s="38">
        <v>0</v>
      </c>
      <c r="AE58" s="38">
        <v>0</v>
      </c>
      <c r="AF58" s="38">
        <v>0</v>
      </c>
      <c r="AG58" s="38">
        <v>1.3067999999999999E-4</v>
      </c>
      <c r="AH58" s="38">
        <v>2.126268144E-2</v>
      </c>
      <c r="AI58" s="38">
        <v>0</v>
      </c>
      <c r="AJ58" s="38">
        <v>0</v>
      </c>
      <c r="AK58" s="38">
        <v>0</v>
      </c>
      <c r="AL58" s="38">
        <v>0</v>
      </c>
      <c r="AM58" s="38">
        <v>2</v>
      </c>
      <c r="AN58" s="38">
        <v>1</v>
      </c>
      <c r="AO58" s="38">
        <v>1</v>
      </c>
      <c r="AP58" s="38">
        <v>0</v>
      </c>
      <c r="AQ58" s="38">
        <v>2</v>
      </c>
      <c r="AR58" s="38">
        <v>0</v>
      </c>
      <c r="AS58" s="38">
        <v>0</v>
      </c>
    </row>
    <row r="59" spans="1:45" x14ac:dyDescent="0.25">
      <c r="A59" s="38" t="s">
        <v>293</v>
      </c>
      <c r="B59" s="38" t="s">
        <v>278</v>
      </c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F59" s="38"/>
      <c r="AG59" s="38"/>
      <c r="AH59" s="38"/>
      <c r="AI59" s="38"/>
      <c r="AJ59" s="38"/>
      <c r="AK59" s="38"/>
      <c r="AL59" s="38"/>
      <c r="AM59" s="38"/>
      <c r="AN59" s="38"/>
      <c r="AO59" s="38"/>
      <c r="AP59" s="38"/>
      <c r="AQ59" s="38"/>
      <c r="AR59" s="38"/>
      <c r="AS59" s="38"/>
    </row>
    <row r="60" spans="1:45" x14ac:dyDescent="0.25">
      <c r="A60" s="38" t="s">
        <v>293</v>
      </c>
      <c r="B60" s="38" t="s">
        <v>279</v>
      </c>
      <c r="C60" s="38">
        <v>121</v>
      </c>
      <c r="D60" s="38">
        <v>800</v>
      </c>
      <c r="E60" s="38">
        <v>15676.5</v>
      </c>
      <c r="F60" s="38">
        <v>4.5148319999999999E-2</v>
      </c>
      <c r="G60" s="38">
        <v>129.55785123966899</v>
      </c>
      <c r="H60" s="38">
        <v>4.5148319999999999E-3</v>
      </c>
      <c r="I60" s="38">
        <v>4.5148319999999999E-3</v>
      </c>
      <c r="J60" s="38">
        <v>4.5148319999999999E-3</v>
      </c>
      <c r="K60" s="38">
        <v>4.5148319999999999E-3</v>
      </c>
      <c r="L60" s="38">
        <v>3310.1845257599998</v>
      </c>
      <c r="M60" s="38">
        <v>0.27088992000000001</v>
      </c>
      <c r="N60" s="38">
        <v>1.744982568</v>
      </c>
      <c r="O60" s="38">
        <v>2.7088991999999998</v>
      </c>
      <c r="P60" s="38">
        <v>3.8827555200000002E-2</v>
      </c>
      <c r="Q60" s="38">
        <v>9.0296639999999997E-4</v>
      </c>
      <c r="R60" s="38">
        <v>3.8827555200000002E-2</v>
      </c>
      <c r="S60" s="38">
        <v>4.9663151999999998E-5</v>
      </c>
      <c r="T60" s="38">
        <v>3.6118655999999999E-3</v>
      </c>
      <c r="U60" s="38">
        <v>3.3861239999999999E-4</v>
      </c>
      <c r="V60" s="38">
        <v>1.2325491359999999E-2</v>
      </c>
      <c r="W60" s="38">
        <v>0</v>
      </c>
      <c r="X60" s="38">
        <v>0</v>
      </c>
      <c r="Y60" s="38">
        <v>0</v>
      </c>
      <c r="Z60" s="38">
        <v>0</v>
      </c>
      <c r="AA60" s="38">
        <v>0</v>
      </c>
      <c r="AB60" s="38">
        <v>0</v>
      </c>
      <c r="AC60" s="38">
        <v>0</v>
      </c>
      <c r="AD60" s="38">
        <v>0</v>
      </c>
      <c r="AE60" s="38">
        <v>0</v>
      </c>
      <c r="AF60" s="38">
        <v>0</v>
      </c>
      <c r="AG60" s="38">
        <v>2.2574159999999999E-2</v>
      </c>
      <c r="AH60" s="38">
        <v>3.67299642528</v>
      </c>
      <c r="AI60" s="38">
        <v>0</v>
      </c>
      <c r="AJ60" s="38">
        <v>0</v>
      </c>
      <c r="AK60" s="38">
        <v>1</v>
      </c>
      <c r="AL60" s="38">
        <v>2</v>
      </c>
      <c r="AM60" s="38">
        <v>44</v>
      </c>
      <c r="AN60" s="38">
        <v>23</v>
      </c>
      <c r="AO60" s="38">
        <v>18</v>
      </c>
      <c r="AP60" s="38">
        <v>6</v>
      </c>
      <c r="AQ60" s="38">
        <v>8</v>
      </c>
      <c r="AR60" s="38">
        <v>19</v>
      </c>
      <c r="AS60" s="38">
        <v>0</v>
      </c>
    </row>
    <row r="61" spans="1:45" x14ac:dyDescent="0.25">
      <c r="A61" s="38" t="s">
        <v>293</v>
      </c>
      <c r="B61" s="38" t="s">
        <v>280</v>
      </c>
      <c r="C61" s="38">
        <v>12</v>
      </c>
      <c r="D61" s="38">
        <v>500</v>
      </c>
      <c r="E61" s="38">
        <v>1978</v>
      </c>
      <c r="F61" s="38">
        <v>3.5604E-3</v>
      </c>
      <c r="G61" s="38">
        <v>164.833333333333</v>
      </c>
      <c r="H61" s="38">
        <v>3.5604000000000001E-4</v>
      </c>
      <c r="I61" s="38">
        <v>3.5604000000000001E-4</v>
      </c>
      <c r="J61" s="38">
        <v>3.5604000000000001E-4</v>
      </c>
      <c r="K61" s="38">
        <v>3.5604000000000001E-4</v>
      </c>
      <c r="L61" s="38">
        <v>261.04140719999998</v>
      </c>
      <c r="M61" s="38">
        <v>2.13624E-2</v>
      </c>
      <c r="N61" s="38">
        <v>0.13760945999999999</v>
      </c>
      <c r="O61" s="38">
        <v>0.21362400000000001</v>
      </c>
      <c r="P61" s="38">
        <v>3.061944E-3</v>
      </c>
      <c r="Q61" s="38">
        <v>7.1208E-5</v>
      </c>
      <c r="R61" s="38">
        <v>3.061944E-3</v>
      </c>
      <c r="S61" s="38">
        <v>3.9164399999999997E-6</v>
      </c>
      <c r="T61" s="38">
        <v>2.84832E-4</v>
      </c>
      <c r="U61" s="38">
        <v>2.6703000000000002E-5</v>
      </c>
      <c r="V61" s="38">
        <v>9.7198919999999999E-4</v>
      </c>
      <c r="W61" s="38">
        <v>0</v>
      </c>
      <c r="X61" s="38">
        <v>0</v>
      </c>
      <c r="Y61" s="38">
        <v>0</v>
      </c>
      <c r="Z61" s="38">
        <v>0</v>
      </c>
      <c r="AA61" s="38">
        <v>0</v>
      </c>
      <c r="AB61" s="38">
        <v>0</v>
      </c>
      <c r="AC61" s="38">
        <v>0</v>
      </c>
      <c r="AD61" s="38">
        <v>0</v>
      </c>
      <c r="AE61" s="38">
        <v>0</v>
      </c>
      <c r="AF61" s="38">
        <v>0</v>
      </c>
      <c r="AG61" s="38">
        <v>1.7802E-3</v>
      </c>
      <c r="AH61" s="38">
        <v>0.28965278160000002</v>
      </c>
      <c r="AI61" s="38">
        <v>0</v>
      </c>
      <c r="AJ61" s="38">
        <v>0</v>
      </c>
      <c r="AK61" s="38">
        <v>0</v>
      </c>
      <c r="AL61" s="38">
        <v>0</v>
      </c>
      <c r="AM61" s="38">
        <v>8</v>
      </c>
      <c r="AN61" s="38">
        <v>2</v>
      </c>
      <c r="AO61" s="38">
        <v>0</v>
      </c>
      <c r="AP61" s="38">
        <v>2</v>
      </c>
      <c r="AQ61" s="38">
        <v>0</v>
      </c>
      <c r="AR61" s="38">
        <v>0</v>
      </c>
      <c r="AS61" s="38">
        <v>0</v>
      </c>
    </row>
    <row r="62" spans="1:45" x14ac:dyDescent="0.25">
      <c r="A62" s="38" t="s">
        <v>293</v>
      </c>
      <c r="B62" s="38" t="s">
        <v>281</v>
      </c>
      <c r="C62" s="38">
        <v>4</v>
      </c>
      <c r="D62" s="38">
        <v>700</v>
      </c>
      <c r="E62" s="38">
        <v>434</v>
      </c>
      <c r="F62" s="38">
        <v>1.0936800000000001E-3</v>
      </c>
      <c r="G62" s="38">
        <v>108.5</v>
      </c>
      <c r="H62" s="38">
        <v>1.09368E-4</v>
      </c>
      <c r="I62" s="38">
        <v>1.09368E-4</v>
      </c>
      <c r="J62" s="38">
        <v>1.09368E-4</v>
      </c>
      <c r="K62" s="38">
        <v>1.09368E-4</v>
      </c>
      <c r="L62" s="38">
        <v>80.186430240000007</v>
      </c>
      <c r="M62" s="38">
        <v>6.5620799999999996E-3</v>
      </c>
      <c r="N62" s="38">
        <v>4.2270731999999998E-2</v>
      </c>
      <c r="O62" s="38">
        <v>6.5620800000000007E-2</v>
      </c>
      <c r="P62" s="38">
        <v>9.4056480000000002E-4</v>
      </c>
      <c r="Q62" s="38">
        <v>2.18736E-5</v>
      </c>
      <c r="R62" s="38">
        <v>9.4056480000000002E-4</v>
      </c>
      <c r="S62" s="38">
        <v>1.203048E-6</v>
      </c>
      <c r="T62" s="38">
        <v>8.74944E-5</v>
      </c>
      <c r="U62" s="38">
        <v>8.2026E-6</v>
      </c>
      <c r="V62" s="38">
        <v>2.9857464000000001E-4</v>
      </c>
      <c r="W62" s="38">
        <v>0</v>
      </c>
      <c r="X62" s="38">
        <v>0</v>
      </c>
      <c r="Y62" s="38">
        <v>0</v>
      </c>
      <c r="Z62" s="38">
        <v>0</v>
      </c>
      <c r="AA62" s="38">
        <v>0</v>
      </c>
      <c r="AB62" s="38">
        <v>0</v>
      </c>
      <c r="AC62" s="38">
        <v>0</v>
      </c>
      <c r="AD62" s="38">
        <v>0</v>
      </c>
      <c r="AE62" s="38">
        <v>0</v>
      </c>
      <c r="AF62" s="38">
        <v>0</v>
      </c>
      <c r="AG62" s="38">
        <v>5.4684000000000004E-4</v>
      </c>
      <c r="AH62" s="38">
        <v>8.897524272E-2</v>
      </c>
      <c r="AI62" s="38">
        <v>0</v>
      </c>
      <c r="AJ62" s="38">
        <v>0</v>
      </c>
      <c r="AK62" s="38">
        <v>0</v>
      </c>
      <c r="AL62" s="38">
        <v>0</v>
      </c>
      <c r="AM62" s="38">
        <v>0</v>
      </c>
      <c r="AN62" s="38">
        <v>0</v>
      </c>
      <c r="AO62" s="38">
        <v>0</v>
      </c>
      <c r="AP62" s="38">
        <v>1</v>
      </c>
      <c r="AQ62" s="38">
        <v>2</v>
      </c>
      <c r="AR62" s="38">
        <v>0</v>
      </c>
      <c r="AS62" s="38">
        <v>1</v>
      </c>
    </row>
    <row r="63" spans="1:45" x14ac:dyDescent="0.25">
      <c r="A63" s="38" t="s">
        <v>293</v>
      </c>
      <c r="B63" s="38" t="s">
        <v>282</v>
      </c>
      <c r="C63" s="38">
        <v>301</v>
      </c>
      <c r="D63" s="38">
        <v>429</v>
      </c>
      <c r="E63" s="38">
        <v>8430.76</v>
      </c>
      <c r="F63" s="38">
        <v>1.3020465744000001E-2</v>
      </c>
      <c r="G63" s="38">
        <v>28.009169435215899</v>
      </c>
      <c r="H63" s="38">
        <v>1.30204657440001E-3</v>
      </c>
      <c r="I63" s="38">
        <v>1.30204657440001E-3</v>
      </c>
      <c r="J63" s="38">
        <v>1.30204657440001E-3</v>
      </c>
      <c r="K63" s="38">
        <v>1.30204657440001E-3</v>
      </c>
      <c r="L63" s="38">
        <v>954.63450741859197</v>
      </c>
      <c r="M63" s="38">
        <v>7.8122794463999695E-2</v>
      </c>
      <c r="N63" s="38">
        <v>0.50324100100559999</v>
      </c>
      <c r="O63" s="38">
        <v>0.781227944640001</v>
      </c>
      <c r="P63" s="38">
        <v>1.1197600539839999E-2</v>
      </c>
      <c r="Q63" s="38">
        <v>2.6040931488000002E-4</v>
      </c>
      <c r="R63" s="38">
        <v>1.1197600539839999E-2</v>
      </c>
      <c r="S63" s="38">
        <v>1.43225123184E-5</v>
      </c>
      <c r="T63" s="38">
        <v>1.0416372595200001E-3</v>
      </c>
      <c r="U63" s="38">
        <v>9.7653493080000097E-5</v>
      </c>
      <c r="V63" s="38">
        <v>3.5545871481119898E-3</v>
      </c>
      <c r="W63" s="38">
        <v>0</v>
      </c>
      <c r="X63" s="38">
        <v>0</v>
      </c>
      <c r="Y63" s="38">
        <v>0</v>
      </c>
      <c r="Z63" s="38">
        <v>0</v>
      </c>
      <c r="AA63" s="38">
        <v>0</v>
      </c>
      <c r="AB63" s="38">
        <v>0</v>
      </c>
      <c r="AC63" s="38">
        <v>0</v>
      </c>
      <c r="AD63" s="38">
        <v>0</v>
      </c>
      <c r="AE63" s="38">
        <v>0</v>
      </c>
      <c r="AF63" s="38">
        <v>0</v>
      </c>
      <c r="AG63" s="38">
        <v>6.5102328720000003E-3</v>
      </c>
      <c r="AH63" s="38">
        <v>1.05926697013737</v>
      </c>
      <c r="AI63" s="38">
        <v>0</v>
      </c>
      <c r="AJ63" s="38">
        <v>0</v>
      </c>
      <c r="AK63" s="38">
        <v>1</v>
      </c>
      <c r="AL63" s="38">
        <v>3</v>
      </c>
      <c r="AM63" s="38">
        <v>81</v>
      </c>
      <c r="AN63" s="38">
        <v>52</v>
      </c>
      <c r="AO63" s="38">
        <v>44</v>
      </c>
      <c r="AP63" s="38">
        <v>51</v>
      </c>
      <c r="AQ63" s="38">
        <v>43</v>
      </c>
      <c r="AR63" s="38">
        <v>5</v>
      </c>
      <c r="AS63" s="38">
        <v>21</v>
      </c>
    </row>
    <row r="64" spans="1:45" x14ac:dyDescent="0.25">
      <c r="A64" s="38" t="s">
        <v>293</v>
      </c>
      <c r="B64" s="38" t="s">
        <v>283</v>
      </c>
      <c r="C64" s="38"/>
      <c r="AI64" s="38"/>
      <c r="AJ64" s="38"/>
      <c r="AK64" s="38"/>
      <c r="AL64" s="38"/>
      <c r="AM64" s="38"/>
      <c r="AN64" s="38"/>
      <c r="AO64" s="38"/>
      <c r="AP64" s="38"/>
      <c r="AQ64" s="38"/>
      <c r="AR64" s="38"/>
      <c r="AS64" s="3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Endergebnis</vt:lpstr>
      <vt:lpstr>DB</vt:lpstr>
      <vt:lpstr>DB</vt:lpstr>
    </vt:vector>
  </TitlesOfParts>
  <Company>SID NLL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Poppitz, Wolfgang - LfULG</dc:creator>
  <cp:lastModifiedBy>Poppitz, Wolfgang - LfULG</cp:lastModifiedBy>
  <cp:lastPrinted>2018-02-12T19:02:05Z</cp:lastPrinted>
  <dcterms:created xsi:type="dcterms:W3CDTF">2015-10-21T14:22:55Z</dcterms:created>
  <dcterms:modified xsi:type="dcterms:W3CDTF">2020-02-18T09:52:10Z</dcterms:modified>
</cp:coreProperties>
</file>