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bt5\Ref51\Mitarbeiter\Poppitz\BSF-Datenabfrage2015\Bericht\Berechnungen-intern\Tabellen_Anz_NWL_EEV_Emission-KorrekturEndenergieverbrauch-20-02\"/>
    </mc:Choice>
  </mc:AlternateContent>
  <bookViews>
    <workbookView xWindow="30" yWindow="-75" windowWidth="15135" windowHeight="12495" tabRatio="511"/>
  </bookViews>
  <sheets>
    <sheet name="Endergebnis" sheetId="22" r:id="rId1"/>
    <sheet name="DB" sheetId="28" r:id="rId2"/>
  </sheets>
  <definedNames>
    <definedName name="_Toc466302334" localSheetId="0">Endergebnis!#REF!</definedName>
    <definedName name="DB">DB!$A$1:$AS$64</definedName>
  </definedNames>
  <calcPr calcId="162913"/>
</workbook>
</file>

<file path=xl/calcChain.xml><?xml version="1.0" encoding="utf-8"?>
<calcChain xmlns="http://schemas.openxmlformats.org/spreadsheetml/2006/main">
  <c r="AW110" i="22" l="1"/>
  <c r="AV110" i="22"/>
  <c r="AU110" i="22"/>
  <c r="AT110" i="22"/>
  <c r="AS110" i="22"/>
  <c r="AR110" i="22"/>
  <c r="AQ110" i="22"/>
  <c r="AP110" i="22"/>
  <c r="AO110" i="22"/>
  <c r="AN110" i="22"/>
  <c r="AW109" i="22"/>
  <c r="AV109" i="22"/>
  <c r="AU109" i="22"/>
  <c r="AT109" i="22"/>
  <c r="AS109" i="22"/>
  <c r="AR109" i="22"/>
  <c r="AQ109" i="22"/>
  <c r="AP109" i="22"/>
  <c r="AO109" i="22"/>
  <c r="AN109" i="22"/>
  <c r="AW108" i="22"/>
  <c r="AV108" i="22"/>
  <c r="AU108" i="22"/>
  <c r="AT108" i="22"/>
  <c r="AS108" i="22"/>
  <c r="AR108" i="22"/>
  <c r="AQ108" i="22"/>
  <c r="AP108" i="22"/>
  <c r="AO108" i="22"/>
  <c r="AN108" i="22"/>
  <c r="AW107" i="22"/>
  <c r="AV107" i="22"/>
  <c r="AU107" i="22"/>
  <c r="AT107" i="22"/>
  <c r="AS107" i="22"/>
  <c r="AR107" i="22"/>
  <c r="AQ107" i="22"/>
  <c r="AP107" i="22"/>
  <c r="AO107" i="22"/>
  <c r="AN107" i="22"/>
  <c r="AW106" i="22"/>
  <c r="AV106" i="22"/>
  <c r="AU106" i="22"/>
  <c r="AT106" i="22"/>
  <c r="AS106" i="22"/>
  <c r="AR106" i="22"/>
  <c r="AQ106" i="22"/>
  <c r="AP106" i="22"/>
  <c r="AO106" i="22"/>
  <c r="AN106" i="22"/>
  <c r="AW105" i="22"/>
  <c r="AV105" i="22"/>
  <c r="AU105" i="22"/>
  <c r="AT105" i="22"/>
  <c r="AS105" i="22"/>
  <c r="AR105" i="22"/>
  <c r="AQ105" i="22"/>
  <c r="AP105" i="22"/>
  <c r="AO105" i="22"/>
  <c r="AN105" i="22"/>
  <c r="AW104" i="22"/>
  <c r="AV104" i="22"/>
  <c r="AU104" i="22"/>
  <c r="AT104" i="22"/>
  <c r="AS104" i="22"/>
  <c r="AR104" i="22"/>
  <c r="AQ104" i="22"/>
  <c r="AP104" i="22"/>
  <c r="AO104" i="22"/>
  <c r="AN104" i="22"/>
  <c r="AW103" i="22"/>
  <c r="AV103" i="22"/>
  <c r="AU103" i="22"/>
  <c r="AT103" i="22"/>
  <c r="AS103" i="22"/>
  <c r="AR103" i="22"/>
  <c r="AQ103" i="22"/>
  <c r="AP103" i="22"/>
  <c r="AO103" i="22"/>
  <c r="AN103" i="22"/>
  <c r="AW102" i="22"/>
  <c r="AV102" i="22"/>
  <c r="AU102" i="22"/>
  <c r="AT102" i="22"/>
  <c r="AS102" i="22"/>
  <c r="AR102" i="22"/>
  <c r="AQ102" i="22"/>
  <c r="AP102" i="22"/>
  <c r="AO102" i="22"/>
  <c r="AN102" i="22"/>
  <c r="AW101" i="22"/>
  <c r="AV101" i="22"/>
  <c r="AU101" i="22"/>
  <c r="AT101" i="22"/>
  <c r="AS101" i="22"/>
  <c r="AR101" i="22"/>
  <c r="AQ101" i="22"/>
  <c r="AP101" i="22"/>
  <c r="AO101" i="22"/>
  <c r="AN101" i="22"/>
  <c r="AW100" i="22"/>
  <c r="AV100" i="22"/>
  <c r="AU100" i="22"/>
  <c r="AT100" i="22"/>
  <c r="AS100" i="22"/>
  <c r="AR100" i="22"/>
  <c r="AQ100" i="22"/>
  <c r="AP100" i="22"/>
  <c r="AO100" i="22"/>
  <c r="AN100" i="22"/>
  <c r="AW99" i="22"/>
  <c r="AV99" i="22"/>
  <c r="AU99" i="22"/>
  <c r="AT99" i="22"/>
  <c r="AS99" i="22"/>
  <c r="AR99" i="22"/>
  <c r="AQ99" i="22"/>
  <c r="AP99" i="22"/>
  <c r="AO99" i="22"/>
  <c r="AN99" i="22"/>
  <c r="AW98" i="22"/>
  <c r="AV98" i="22"/>
  <c r="AU98" i="22"/>
  <c r="AT98" i="22"/>
  <c r="AS98" i="22"/>
  <c r="AR98" i="22"/>
  <c r="AQ98" i="22"/>
  <c r="AP98" i="22"/>
  <c r="AO98" i="22"/>
  <c r="AN98" i="22"/>
  <c r="AW97" i="22"/>
  <c r="AV97" i="22"/>
  <c r="AU97" i="22"/>
  <c r="AT97" i="22"/>
  <c r="AS97" i="22"/>
  <c r="AR97" i="22"/>
  <c r="AQ97" i="22"/>
  <c r="AP97" i="22"/>
  <c r="AO97" i="22"/>
  <c r="AN97" i="22"/>
  <c r="AW96" i="22"/>
  <c r="AV96" i="22"/>
  <c r="AU96" i="22"/>
  <c r="AT96" i="22"/>
  <c r="AS96" i="22"/>
  <c r="AR96" i="22"/>
  <c r="AQ96" i="22"/>
  <c r="AP96" i="22"/>
  <c r="AO96" i="22"/>
  <c r="AN96" i="22"/>
  <c r="AW91" i="22"/>
  <c r="AV91" i="22"/>
  <c r="AU91" i="22"/>
  <c r="AT91" i="22"/>
  <c r="AS91" i="22"/>
  <c r="AR91" i="22"/>
  <c r="AQ91" i="22"/>
  <c r="AP91" i="22"/>
  <c r="AO91" i="22"/>
  <c r="AN91" i="22"/>
  <c r="AW90" i="22"/>
  <c r="AV90" i="22"/>
  <c r="AU90" i="22"/>
  <c r="AT90" i="22"/>
  <c r="AS90" i="22"/>
  <c r="AR90" i="22"/>
  <c r="AQ90" i="22"/>
  <c r="AP90" i="22"/>
  <c r="AO90" i="22"/>
  <c r="AN90" i="22"/>
  <c r="AW89" i="22"/>
  <c r="AV89" i="22"/>
  <c r="AU89" i="22"/>
  <c r="AT89" i="22"/>
  <c r="AS89" i="22"/>
  <c r="AR89" i="22"/>
  <c r="AQ89" i="22"/>
  <c r="AP89" i="22"/>
  <c r="AO89" i="22"/>
  <c r="AN89" i="22"/>
  <c r="AW88" i="22"/>
  <c r="AV88" i="22"/>
  <c r="AU88" i="22"/>
  <c r="AT88" i="22"/>
  <c r="AS88" i="22"/>
  <c r="AR88" i="22"/>
  <c r="AQ88" i="22"/>
  <c r="AP88" i="22"/>
  <c r="AO88" i="22"/>
  <c r="AN88" i="22"/>
  <c r="AW87" i="22"/>
  <c r="AV87" i="22"/>
  <c r="AU87" i="22"/>
  <c r="AT87" i="22"/>
  <c r="AS87" i="22"/>
  <c r="AR87" i="22"/>
  <c r="AQ87" i="22"/>
  <c r="AP87" i="22"/>
  <c r="AO87" i="22"/>
  <c r="AN87" i="22"/>
  <c r="AW86" i="22"/>
  <c r="AV86" i="22"/>
  <c r="AU86" i="22"/>
  <c r="AT86" i="22"/>
  <c r="AS86" i="22"/>
  <c r="AR86" i="22"/>
  <c r="AQ86" i="22"/>
  <c r="AP86" i="22"/>
  <c r="AO86" i="22"/>
  <c r="AN86" i="22"/>
  <c r="AW85" i="22"/>
  <c r="AV85" i="22"/>
  <c r="AU85" i="22"/>
  <c r="AT85" i="22"/>
  <c r="AS85" i="22"/>
  <c r="AR85" i="22"/>
  <c r="AQ85" i="22"/>
  <c r="AP85" i="22"/>
  <c r="AO85" i="22"/>
  <c r="AN85" i="22"/>
  <c r="AW84" i="22"/>
  <c r="AV84" i="22"/>
  <c r="AU84" i="22"/>
  <c r="AT84" i="22"/>
  <c r="AS84" i="22"/>
  <c r="AR84" i="22"/>
  <c r="AQ84" i="22"/>
  <c r="AP84" i="22"/>
  <c r="AO84" i="22"/>
  <c r="AN84" i="22"/>
  <c r="AW83" i="22"/>
  <c r="AV83" i="22"/>
  <c r="AU83" i="22"/>
  <c r="AT83" i="22"/>
  <c r="AS83" i="22"/>
  <c r="AR83" i="22"/>
  <c r="AQ83" i="22"/>
  <c r="AP83" i="22"/>
  <c r="AO83" i="22"/>
  <c r="AN83" i="22"/>
  <c r="AW82" i="22"/>
  <c r="AV82" i="22"/>
  <c r="AU82" i="22"/>
  <c r="AT82" i="22"/>
  <c r="AS82" i="22"/>
  <c r="AR82" i="22"/>
  <c r="AQ82" i="22"/>
  <c r="AP82" i="22"/>
  <c r="AO82" i="22"/>
  <c r="AN82" i="22"/>
  <c r="AW81" i="22"/>
  <c r="AV81" i="22"/>
  <c r="AU81" i="22"/>
  <c r="AT81" i="22"/>
  <c r="AS81" i="22"/>
  <c r="AR81" i="22"/>
  <c r="AQ81" i="22"/>
  <c r="AP81" i="22"/>
  <c r="AO81" i="22"/>
  <c r="AN81" i="22"/>
  <c r="AW68" i="22"/>
  <c r="AV68" i="22"/>
  <c r="AU68" i="22"/>
  <c r="AT68" i="22"/>
  <c r="AS68" i="22"/>
  <c r="AR68" i="22"/>
  <c r="AQ68" i="22"/>
  <c r="AP68" i="22"/>
  <c r="AO68" i="22"/>
  <c r="AN68" i="22"/>
  <c r="AW67" i="22"/>
  <c r="AV67" i="22"/>
  <c r="AU67" i="22"/>
  <c r="AT67" i="22"/>
  <c r="AS67" i="22"/>
  <c r="AR67" i="22"/>
  <c r="AQ67" i="22"/>
  <c r="AP67" i="22"/>
  <c r="AO67" i="22"/>
  <c r="AN67" i="22"/>
  <c r="AW66" i="22"/>
  <c r="AV66" i="22"/>
  <c r="AU66" i="22"/>
  <c r="AT66" i="22"/>
  <c r="AS66" i="22"/>
  <c r="AR66" i="22"/>
  <c r="AQ66" i="22"/>
  <c r="AP66" i="22"/>
  <c r="AO66" i="22"/>
  <c r="AN66" i="22"/>
  <c r="AW65" i="22"/>
  <c r="AV65" i="22"/>
  <c r="AU65" i="22"/>
  <c r="AT65" i="22"/>
  <c r="AS65" i="22"/>
  <c r="AR65" i="22"/>
  <c r="AQ65" i="22"/>
  <c r="AP65" i="22"/>
  <c r="AO65" i="22"/>
  <c r="AN65" i="22"/>
  <c r="AW64" i="22"/>
  <c r="AV64" i="22"/>
  <c r="AU64" i="22"/>
  <c r="AT64" i="22"/>
  <c r="AS64" i="22"/>
  <c r="AR64" i="22"/>
  <c r="AQ64" i="22"/>
  <c r="AP64" i="22"/>
  <c r="AO64" i="22"/>
  <c r="AN64" i="22"/>
  <c r="AW63" i="22"/>
  <c r="AV63" i="22"/>
  <c r="AU63" i="22"/>
  <c r="AT63" i="22"/>
  <c r="AS63" i="22"/>
  <c r="AR63" i="22"/>
  <c r="AQ63" i="22"/>
  <c r="AP63" i="22"/>
  <c r="AO63" i="22"/>
  <c r="AN63" i="22"/>
  <c r="AW62" i="22"/>
  <c r="AV62" i="22"/>
  <c r="AU62" i="22"/>
  <c r="AT62" i="22"/>
  <c r="AS62" i="22"/>
  <c r="AR62" i="22"/>
  <c r="AQ62" i="22"/>
  <c r="AP62" i="22"/>
  <c r="AO62" i="22"/>
  <c r="AN62" i="22"/>
  <c r="AW59" i="22"/>
  <c r="AV59" i="22"/>
  <c r="AU59" i="22"/>
  <c r="AT59" i="22"/>
  <c r="AS59" i="22"/>
  <c r="AR59" i="22"/>
  <c r="AQ59" i="22"/>
  <c r="AP59" i="22"/>
  <c r="AO59" i="22"/>
  <c r="AN59" i="22"/>
  <c r="AW58" i="22"/>
  <c r="AV58" i="22"/>
  <c r="AU58" i="22"/>
  <c r="AU60" i="22" s="1"/>
  <c r="AT58" i="22"/>
  <c r="AT60" i="22" s="1"/>
  <c r="AS58" i="22"/>
  <c r="AR58" i="22"/>
  <c r="AQ58" i="22"/>
  <c r="AQ60" i="22" s="1"/>
  <c r="AP58" i="22"/>
  <c r="AP60" i="22" s="1"/>
  <c r="AO58" i="22"/>
  <c r="AN58" i="22"/>
  <c r="AW57" i="22"/>
  <c r="AW60" i="22" s="1"/>
  <c r="AV57" i="22"/>
  <c r="AV60" i="22" s="1"/>
  <c r="AU57" i="22"/>
  <c r="AT57" i="22"/>
  <c r="AS57" i="22"/>
  <c r="AS60" i="22" s="1"/>
  <c r="AR57" i="22"/>
  <c r="AR60" i="22" s="1"/>
  <c r="AQ57" i="22"/>
  <c r="AP57" i="22"/>
  <c r="AO57" i="22"/>
  <c r="AO60" i="22" s="1"/>
  <c r="AN57" i="22"/>
  <c r="AN60" i="22" s="1"/>
  <c r="AW49" i="22"/>
  <c r="AV49" i="22"/>
  <c r="AU49" i="22"/>
  <c r="AT49" i="22"/>
  <c r="AS49" i="22"/>
  <c r="AR49" i="22"/>
  <c r="AQ49" i="22"/>
  <c r="AP49" i="22"/>
  <c r="AO49" i="22"/>
  <c r="AN49" i="22"/>
  <c r="AW48" i="22"/>
  <c r="AV48" i="22"/>
  <c r="AU48" i="22"/>
  <c r="AT48" i="22"/>
  <c r="AS48" i="22"/>
  <c r="AR48" i="22"/>
  <c r="AQ48" i="22"/>
  <c r="AP48" i="22"/>
  <c r="AO48" i="22"/>
  <c r="AN48" i="22"/>
  <c r="AW45" i="22"/>
  <c r="AV45" i="22"/>
  <c r="AU45" i="22"/>
  <c r="AT45" i="22"/>
  <c r="AS45" i="22"/>
  <c r="AR45" i="22"/>
  <c r="AQ45" i="22"/>
  <c r="AP45" i="22"/>
  <c r="AO45" i="22"/>
  <c r="AN45" i="22"/>
  <c r="AW44" i="22"/>
  <c r="AV44" i="22"/>
  <c r="AU44" i="22"/>
  <c r="AT44" i="22"/>
  <c r="AS44" i="22"/>
  <c r="AR44" i="22"/>
  <c r="AQ44" i="22"/>
  <c r="AP44" i="22"/>
  <c r="AO44" i="22"/>
  <c r="AN44" i="22"/>
  <c r="AW43" i="22"/>
  <c r="AV43" i="22"/>
  <c r="AU43" i="22"/>
  <c r="AT43" i="22"/>
  <c r="AS43" i="22"/>
  <c r="AR43" i="22"/>
  <c r="AQ43" i="22"/>
  <c r="AP43" i="22"/>
  <c r="AO43" i="22"/>
  <c r="AN43" i="22"/>
  <c r="AW35" i="22"/>
  <c r="AV35" i="22"/>
  <c r="AU35" i="22"/>
  <c r="AT35" i="22"/>
  <c r="AS35" i="22"/>
  <c r="AR35" i="22"/>
  <c r="AQ35" i="22"/>
  <c r="AP35" i="22"/>
  <c r="AO35" i="22"/>
  <c r="AN35" i="22"/>
  <c r="AW34" i="22"/>
  <c r="AV34" i="22"/>
  <c r="AU34" i="22"/>
  <c r="AT34" i="22"/>
  <c r="AS34" i="22"/>
  <c r="AR34" i="22"/>
  <c r="AQ34" i="22"/>
  <c r="AP34" i="22"/>
  <c r="AO34" i="22"/>
  <c r="AN34" i="22"/>
  <c r="AW33" i="22"/>
  <c r="AV33" i="22"/>
  <c r="AU33" i="22"/>
  <c r="AT33" i="22"/>
  <c r="AS33" i="22"/>
  <c r="AR33" i="22"/>
  <c r="AQ33" i="22"/>
  <c r="AP33" i="22"/>
  <c r="AO33" i="22"/>
  <c r="AN33" i="22"/>
  <c r="AW32" i="22"/>
  <c r="AV32" i="22"/>
  <c r="AU32" i="22"/>
  <c r="AT32" i="22"/>
  <c r="AS32" i="22"/>
  <c r="AR32" i="22"/>
  <c r="AQ32" i="22"/>
  <c r="AP32" i="22"/>
  <c r="AO32" i="22"/>
  <c r="AN32" i="22"/>
  <c r="AW31" i="22"/>
  <c r="AV31" i="22"/>
  <c r="AU31" i="22"/>
  <c r="AT31" i="22"/>
  <c r="AS31" i="22"/>
  <c r="AR31" i="22"/>
  <c r="AQ31" i="22"/>
  <c r="AP31" i="22"/>
  <c r="AO31" i="22"/>
  <c r="AN31" i="22"/>
  <c r="AW30" i="22"/>
  <c r="AV30" i="22"/>
  <c r="AU30" i="22"/>
  <c r="AT30" i="22"/>
  <c r="AS30" i="22"/>
  <c r="AR30" i="22"/>
  <c r="AQ30" i="22"/>
  <c r="AP30" i="22"/>
  <c r="AO30" i="22"/>
  <c r="AN30" i="22"/>
  <c r="AW29" i="22"/>
  <c r="AV29" i="22"/>
  <c r="AU29" i="22"/>
  <c r="AT29" i="22"/>
  <c r="AS29" i="22"/>
  <c r="AR29" i="22"/>
  <c r="AQ29" i="22"/>
  <c r="AP29" i="22"/>
  <c r="AO29" i="22"/>
  <c r="AN29" i="22"/>
  <c r="AW28" i="22"/>
  <c r="AV28" i="22"/>
  <c r="AU28" i="22"/>
  <c r="AT28" i="22"/>
  <c r="AS28" i="22"/>
  <c r="AR28" i="22"/>
  <c r="AQ28" i="22"/>
  <c r="AP28" i="22"/>
  <c r="AO28" i="22"/>
  <c r="AN28" i="22"/>
  <c r="AW27" i="22"/>
  <c r="AV27" i="22"/>
  <c r="AU27" i="22"/>
  <c r="AT27" i="22"/>
  <c r="AS27" i="22"/>
  <c r="AR27" i="22"/>
  <c r="AQ27" i="22"/>
  <c r="AP27" i="22"/>
  <c r="AO27" i="22"/>
  <c r="AN27" i="22"/>
  <c r="AW24" i="22"/>
  <c r="AV24" i="22"/>
  <c r="AU24" i="22"/>
  <c r="AT24" i="22"/>
  <c r="AS24" i="22"/>
  <c r="AR24" i="22"/>
  <c r="AQ24" i="22"/>
  <c r="AP24" i="22"/>
  <c r="AO24" i="22"/>
  <c r="AN24" i="22"/>
  <c r="AW23" i="22"/>
  <c r="AV23" i="22"/>
  <c r="AU23" i="22"/>
  <c r="AT23" i="22"/>
  <c r="AS23" i="22"/>
  <c r="AR23" i="22"/>
  <c r="AQ23" i="22"/>
  <c r="AP23" i="22"/>
  <c r="AO23" i="22"/>
  <c r="AN23" i="22"/>
  <c r="AW22" i="22"/>
  <c r="AV22" i="22"/>
  <c r="AU22" i="22"/>
  <c r="AT22" i="22"/>
  <c r="AS22" i="22"/>
  <c r="AR22" i="22"/>
  <c r="AQ22" i="22"/>
  <c r="AP22" i="22"/>
  <c r="AO22" i="22"/>
  <c r="AN22" i="22"/>
  <c r="AW21" i="22"/>
  <c r="AV21" i="22"/>
  <c r="AU21" i="22"/>
  <c r="AT21" i="22"/>
  <c r="AS21" i="22"/>
  <c r="AR21" i="22"/>
  <c r="AQ21" i="22"/>
  <c r="AP21" i="22"/>
  <c r="AO21" i="22"/>
  <c r="AN21" i="22"/>
  <c r="AW20" i="22"/>
  <c r="AV20" i="22"/>
  <c r="AU20" i="22"/>
  <c r="AT20" i="22"/>
  <c r="AS20" i="22"/>
  <c r="AR20" i="22"/>
  <c r="AQ20" i="22"/>
  <c r="AP20" i="22"/>
  <c r="AO20" i="22"/>
  <c r="AN20" i="22"/>
  <c r="AW19" i="22"/>
  <c r="AV19" i="22"/>
  <c r="AU19" i="22"/>
  <c r="AT19" i="22"/>
  <c r="AS19" i="22"/>
  <c r="AR19" i="22"/>
  <c r="AQ19" i="22"/>
  <c r="AP19" i="22"/>
  <c r="AO19" i="22"/>
  <c r="AN19" i="22"/>
  <c r="AW18" i="22"/>
  <c r="AV18" i="22"/>
  <c r="AU18" i="22"/>
  <c r="AT18" i="22"/>
  <c r="AS18" i="22"/>
  <c r="AR18" i="22"/>
  <c r="AQ18" i="22"/>
  <c r="AP18" i="22"/>
  <c r="AO18" i="22"/>
  <c r="AN18" i="22"/>
  <c r="AW17" i="22"/>
  <c r="AV17" i="22"/>
  <c r="AU17" i="22"/>
  <c r="AT17" i="22"/>
  <c r="AS17" i="22"/>
  <c r="AR17" i="22"/>
  <c r="AQ17" i="22"/>
  <c r="AP17" i="22"/>
  <c r="AO17" i="22"/>
  <c r="AN17" i="22"/>
  <c r="AW16" i="22"/>
  <c r="AV16" i="22"/>
  <c r="AU16" i="22"/>
  <c r="AT16" i="22"/>
  <c r="AS16" i="22"/>
  <c r="AR16" i="22"/>
  <c r="AQ16" i="22"/>
  <c r="AP16" i="22"/>
  <c r="AO16" i="22"/>
  <c r="AN16" i="22"/>
  <c r="AW15" i="22"/>
  <c r="AV15" i="22"/>
  <c r="AU15" i="22"/>
  <c r="AT15" i="22"/>
  <c r="AS15" i="22"/>
  <c r="AR15" i="22"/>
  <c r="AQ15" i="22"/>
  <c r="AP15" i="22"/>
  <c r="AO15" i="22"/>
  <c r="AN15" i="22"/>
  <c r="AW14" i="22"/>
  <c r="AV14" i="22"/>
  <c r="AU14" i="22"/>
  <c r="AT14" i="22"/>
  <c r="AS14" i="22"/>
  <c r="AR14" i="22"/>
  <c r="AQ14" i="22"/>
  <c r="AP14" i="22"/>
  <c r="AO14" i="22"/>
  <c r="AN14" i="22"/>
  <c r="AW13" i="22"/>
  <c r="AV13" i="22"/>
  <c r="AU13" i="22"/>
  <c r="AT13" i="22"/>
  <c r="AS13" i="22"/>
  <c r="AR13" i="22"/>
  <c r="AQ13" i="22"/>
  <c r="AP13" i="22"/>
  <c r="AO13" i="22"/>
  <c r="AN13" i="22"/>
  <c r="AK110" i="22"/>
  <c r="AK109" i="22"/>
  <c r="AK108" i="22"/>
  <c r="AK107" i="22"/>
  <c r="AK106" i="22"/>
  <c r="AK105" i="22"/>
  <c r="AK104" i="22"/>
  <c r="AK103" i="22"/>
  <c r="AK102" i="22"/>
  <c r="AK101" i="22"/>
  <c r="AK100" i="22"/>
  <c r="AK99" i="22"/>
  <c r="AK98" i="22"/>
  <c r="AK97" i="22"/>
  <c r="AK96" i="22"/>
  <c r="AM97" i="22"/>
  <c r="AM98" i="22"/>
  <c r="AM99" i="22"/>
  <c r="AM100" i="22"/>
  <c r="AM101" i="22"/>
  <c r="AM102" i="22"/>
  <c r="AM103" i="22"/>
  <c r="AM104" i="22"/>
  <c r="AM105" i="22"/>
  <c r="AM106" i="22"/>
  <c r="AM107" i="22"/>
  <c r="AM108" i="22"/>
  <c r="AM109" i="22"/>
  <c r="AM110" i="22"/>
  <c r="AM96" i="22"/>
  <c r="AK91" i="22"/>
  <c r="AK90" i="22"/>
  <c r="AK89" i="22"/>
  <c r="AK88" i="22"/>
  <c r="AK87" i="22"/>
  <c r="AK86" i="22"/>
  <c r="AK85" i="22"/>
  <c r="AK84" i="22"/>
  <c r="AK83" i="22"/>
  <c r="AK82" i="22"/>
  <c r="AK81" i="22"/>
  <c r="AM82" i="22"/>
  <c r="AM83" i="22"/>
  <c r="AM84" i="22"/>
  <c r="AM85" i="22"/>
  <c r="AM86" i="22"/>
  <c r="AM87" i="22"/>
  <c r="AM88" i="22"/>
  <c r="AM89" i="22"/>
  <c r="AM90" i="22"/>
  <c r="AM91" i="22"/>
  <c r="AM81" i="22"/>
  <c r="AK68" i="22"/>
  <c r="AK67" i="22"/>
  <c r="AK66" i="22"/>
  <c r="AK65" i="22"/>
  <c r="AK64" i="22"/>
  <c r="AK63" i="22"/>
  <c r="AK62" i="22"/>
  <c r="AM63" i="22"/>
  <c r="AM64" i="22"/>
  <c r="AM65" i="22"/>
  <c r="AM66" i="22"/>
  <c r="AM67" i="22"/>
  <c r="AM68" i="22"/>
  <c r="AM62" i="22"/>
  <c r="AK59" i="22"/>
  <c r="AK58" i="22"/>
  <c r="AK57" i="22"/>
  <c r="AM58" i="22"/>
  <c r="AM59" i="22"/>
  <c r="AM57" i="22"/>
  <c r="AK49" i="22"/>
  <c r="AK48" i="22"/>
  <c r="AM49" i="22"/>
  <c r="AM48" i="22"/>
  <c r="AK45" i="22"/>
  <c r="AK44" i="22"/>
  <c r="AK43" i="22"/>
  <c r="AM44" i="22"/>
  <c r="AM45" i="22"/>
  <c r="AM43" i="22"/>
  <c r="AK35" i="22"/>
  <c r="AK34" i="22"/>
  <c r="AK33" i="22"/>
  <c r="AK32" i="22"/>
  <c r="AK31" i="22"/>
  <c r="AK30" i="22"/>
  <c r="AK29" i="22"/>
  <c r="AK28" i="22"/>
  <c r="AK27" i="22"/>
  <c r="AM28" i="22"/>
  <c r="AM29" i="22"/>
  <c r="AM30" i="22"/>
  <c r="AM31" i="22"/>
  <c r="AM32" i="22"/>
  <c r="AM33" i="22"/>
  <c r="AM34" i="22"/>
  <c r="AM35" i="22"/>
  <c r="AM27" i="22"/>
  <c r="AK24" i="22"/>
  <c r="AK23" i="22"/>
  <c r="AK22" i="22"/>
  <c r="AK21" i="22"/>
  <c r="AK20" i="22"/>
  <c r="AK19" i="22"/>
  <c r="AK18" i="22"/>
  <c r="AK17" i="22"/>
  <c r="AK16" i="22"/>
  <c r="AK15" i="22"/>
  <c r="AK14" i="22"/>
  <c r="AK13" i="22"/>
  <c r="AM14" i="22"/>
  <c r="AM15" i="22"/>
  <c r="AM16" i="22"/>
  <c r="AM17" i="22"/>
  <c r="AM18" i="22"/>
  <c r="AM19" i="22"/>
  <c r="AM20" i="22"/>
  <c r="AM21" i="22"/>
  <c r="AM22" i="22"/>
  <c r="AM23" i="22"/>
  <c r="AM24" i="22"/>
  <c r="AM13" i="22"/>
  <c r="AX110" i="22"/>
  <c r="AX109" i="22"/>
  <c r="AX108" i="22"/>
  <c r="AX107" i="22"/>
  <c r="AX106" i="22"/>
  <c r="AX105" i="22"/>
  <c r="AX104" i="22"/>
  <c r="AX103" i="22"/>
  <c r="AX102" i="22"/>
  <c r="AX101" i="22"/>
  <c r="AX100" i="22"/>
  <c r="AX99" i="22"/>
  <c r="AX98" i="22"/>
  <c r="AX97" i="22"/>
  <c r="AX96" i="22"/>
  <c r="AL110" i="22"/>
  <c r="AL109" i="22"/>
  <c r="AL108" i="22"/>
  <c r="AL107" i="22"/>
  <c r="AL106" i="22"/>
  <c r="AL105" i="22"/>
  <c r="AL104" i="22"/>
  <c r="AL103" i="22"/>
  <c r="AL102" i="22"/>
  <c r="AL101" i="22"/>
  <c r="AL100" i="22"/>
  <c r="AL99" i="22"/>
  <c r="AL98" i="22"/>
  <c r="AL97" i="22"/>
  <c r="AL96" i="22"/>
  <c r="AX91" i="22"/>
  <c r="AX90" i="22"/>
  <c r="AX89" i="22"/>
  <c r="AX88" i="22"/>
  <c r="AX87" i="22"/>
  <c r="AX86" i="22"/>
  <c r="AX85" i="22"/>
  <c r="AX84" i="22"/>
  <c r="AX83" i="22"/>
  <c r="AX82" i="22"/>
  <c r="AX81" i="22"/>
  <c r="AL91" i="22"/>
  <c r="AL90" i="22"/>
  <c r="AL89" i="22"/>
  <c r="AL88" i="22"/>
  <c r="AL87" i="22"/>
  <c r="AL86" i="22"/>
  <c r="AL85" i="22"/>
  <c r="AL84" i="22"/>
  <c r="AL83" i="22"/>
  <c r="AL82" i="22"/>
  <c r="AL81" i="22"/>
  <c r="AX68" i="22"/>
  <c r="AX67" i="22"/>
  <c r="AX66" i="22"/>
  <c r="AX65" i="22"/>
  <c r="AX64" i="22"/>
  <c r="AX63" i="22"/>
  <c r="AX62" i="22"/>
  <c r="AL68" i="22"/>
  <c r="AL67" i="22"/>
  <c r="AL66" i="22"/>
  <c r="AL65" i="22"/>
  <c r="AL64" i="22"/>
  <c r="AL63" i="22"/>
  <c r="AL62" i="22"/>
  <c r="AX59" i="22"/>
  <c r="AX58" i="22"/>
  <c r="AX57" i="22"/>
  <c r="AL59" i="22"/>
  <c r="AL58" i="22"/>
  <c r="AL57" i="22"/>
  <c r="AX49" i="22"/>
  <c r="AX48" i="22"/>
  <c r="AL49" i="22"/>
  <c r="AL48" i="22"/>
  <c r="AX45" i="22"/>
  <c r="AX44" i="22"/>
  <c r="AX43" i="22"/>
  <c r="AL45" i="22"/>
  <c r="AL44" i="22"/>
  <c r="AL43" i="22"/>
  <c r="AX35" i="22"/>
  <c r="AX34" i="22"/>
  <c r="AX33" i="22"/>
  <c r="AX32" i="22"/>
  <c r="AX31" i="22"/>
  <c r="AX30" i="22"/>
  <c r="AX29" i="22"/>
  <c r="AX28" i="22"/>
  <c r="AX27" i="22"/>
  <c r="AL35" i="22"/>
  <c r="AL34" i="22"/>
  <c r="AL33" i="22"/>
  <c r="AL32" i="22"/>
  <c r="AL31" i="22"/>
  <c r="AL30" i="22"/>
  <c r="AL29" i="22"/>
  <c r="AL28" i="22"/>
  <c r="AL27" i="22"/>
  <c r="AX24" i="22"/>
  <c r="AX23" i="22"/>
  <c r="AX22" i="22"/>
  <c r="AX21" i="22"/>
  <c r="AX20" i="22"/>
  <c r="AX19" i="22"/>
  <c r="AX18" i="22"/>
  <c r="AX17" i="22"/>
  <c r="AX16" i="22"/>
  <c r="AX15" i="22"/>
  <c r="AX14" i="22"/>
  <c r="AX13" i="22"/>
  <c r="AL24" i="22"/>
  <c r="AL23" i="22"/>
  <c r="AL22" i="22"/>
  <c r="AL21" i="22"/>
  <c r="AL20" i="22"/>
  <c r="AL19" i="22"/>
  <c r="AL18" i="22"/>
  <c r="AL17" i="22"/>
  <c r="AL16" i="22"/>
  <c r="AL15" i="22"/>
  <c r="AL14" i="22"/>
  <c r="AL13" i="22"/>
  <c r="AA96" i="22"/>
  <c r="AB96" i="22"/>
  <c r="AC96" i="22"/>
  <c r="AD96" i="22"/>
  <c r="AE96" i="22"/>
  <c r="AF96" i="22"/>
  <c r="AG96" i="22"/>
  <c r="AH96" i="22"/>
  <c r="AI96" i="22"/>
  <c r="AJ96" i="22"/>
  <c r="AA97" i="22"/>
  <c r="AB97" i="22"/>
  <c r="AC97" i="22"/>
  <c r="AD97" i="22"/>
  <c r="AE97" i="22"/>
  <c r="AF97" i="22"/>
  <c r="AG97" i="22"/>
  <c r="AH97" i="22"/>
  <c r="AI97" i="22"/>
  <c r="AJ97" i="22"/>
  <c r="AA98" i="22"/>
  <c r="AB98" i="22"/>
  <c r="AC98" i="22"/>
  <c r="AD98" i="22"/>
  <c r="AE98" i="22"/>
  <c r="AF98" i="22"/>
  <c r="AG98" i="22"/>
  <c r="AH98" i="22"/>
  <c r="AI98" i="22"/>
  <c r="AJ98" i="22"/>
  <c r="AA99" i="22"/>
  <c r="AB99" i="22"/>
  <c r="AC99" i="22"/>
  <c r="AD99" i="22"/>
  <c r="AE99" i="22"/>
  <c r="AF99" i="22"/>
  <c r="AG99" i="22"/>
  <c r="AH99" i="22"/>
  <c r="AI99" i="22"/>
  <c r="AJ99" i="22"/>
  <c r="AA100" i="22"/>
  <c r="AB100" i="22"/>
  <c r="AC100" i="22"/>
  <c r="AD100" i="22"/>
  <c r="AE100" i="22"/>
  <c r="AF100" i="22"/>
  <c r="AG100" i="22"/>
  <c r="AH100" i="22"/>
  <c r="AI100" i="22"/>
  <c r="AJ100" i="22"/>
  <c r="AA101" i="22"/>
  <c r="AB101" i="22"/>
  <c r="AC101" i="22"/>
  <c r="AD101" i="22"/>
  <c r="AE101" i="22"/>
  <c r="AF101" i="22"/>
  <c r="AG101" i="22"/>
  <c r="AH101" i="22"/>
  <c r="AI101" i="22"/>
  <c r="AJ101" i="22"/>
  <c r="AA102" i="22"/>
  <c r="AB102" i="22"/>
  <c r="AC102" i="22"/>
  <c r="AD102" i="22"/>
  <c r="AE102" i="22"/>
  <c r="AF102" i="22"/>
  <c r="AG102" i="22"/>
  <c r="AH102" i="22"/>
  <c r="AI102" i="22"/>
  <c r="AJ102" i="22"/>
  <c r="AA103" i="22"/>
  <c r="AB103" i="22"/>
  <c r="AC103" i="22"/>
  <c r="AD103" i="22"/>
  <c r="AE103" i="22"/>
  <c r="AF103" i="22"/>
  <c r="AG103" i="22"/>
  <c r="AH103" i="22"/>
  <c r="AI103" i="22"/>
  <c r="AJ103" i="22"/>
  <c r="AA104" i="22"/>
  <c r="AB104" i="22"/>
  <c r="AC104" i="22"/>
  <c r="AD104" i="22"/>
  <c r="AE104" i="22"/>
  <c r="AF104" i="22"/>
  <c r="AG104" i="22"/>
  <c r="AH104" i="22"/>
  <c r="AI104" i="22"/>
  <c r="AJ104" i="22"/>
  <c r="AA105" i="22"/>
  <c r="AB105" i="22"/>
  <c r="AC105" i="22"/>
  <c r="AD105" i="22"/>
  <c r="AE105" i="22"/>
  <c r="AF105" i="22"/>
  <c r="AG105" i="22"/>
  <c r="AH105" i="22"/>
  <c r="AI105" i="22"/>
  <c r="AJ105" i="22"/>
  <c r="AA106" i="22"/>
  <c r="AB106" i="22"/>
  <c r="AC106" i="22"/>
  <c r="AD106" i="22"/>
  <c r="AE106" i="22"/>
  <c r="AF106" i="22"/>
  <c r="AG106" i="22"/>
  <c r="AH106" i="22"/>
  <c r="AI106" i="22"/>
  <c r="AJ106" i="22"/>
  <c r="AA107" i="22"/>
  <c r="AB107" i="22"/>
  <c r="AC107" i="22"/>
  <c r="AD107" i="22"/>
  <c r="AE107" i="22"/>
  <c r="AF107" i="22"/>
  <c r="AG107" i="22"/>
  <c r="AH107" i="22"/>
  <c r="AI107" i="22"/>
  <c r="AJ107" i="22"/>
  <c r="AA108" i="22"/>
  <c r="AB108" i="22"/>
  <c r="AC108" i="22"/>
  <c r="AD108" i="22"/>
  <c r="AE108" i="22"/>
  <c r="AF108" i="22"/>
  <c r="AG108" i="22"/>
  <c r="AH108" i="22"/>
  <c r="AI108" i="22"/>
  <c r="AJ108" i="22"/>
  <c r="AA109" i="22"/>
  <c r="AB109" i="22"/>
  <c r="AC109" i="22"/>
  <c r="AD109" i="22"/>
  <c r="AE109" i="22"/>
  <c r="AF109" i="22"/>
  <c r="AG109" i="22"/>
  <c r="AH109" i="22"/>
  <c r="AI109" i="22"/>
  <c r="AJ109" i="22"/>
  <c r="AA110" i="22"/>
  <c r="AB110" i="22"/>
  <c r="AC110" i="22"/>
  <c r="AD110" i="22"/>
  <c r="AE110" i="22"/>
  <c r="AF110" i="22"/>
  <c r="AG110" i="22"/>
  <c r="AH110" i="22"/>
  <c r="AI110" i="22"/>
  <c r="AJ110" i="22"/>
  <c r="AA81" i="22"/>
  <c r="AB81" i="22"/>
  <c r="AC81" i="22"/>
  <c r="AD81" i="22"/>
  <c r="AE81" i="22"/>
  <c r="AF81" i="22"/>
  <c r="AG81" i="22"/>
  <c r="AH81" i="22"/>
  <c r="AI81" i="22"/>
  <c r="AJ81" i="22"/>
  <c r="AA82" i="22"/>
  <c r="AB82" i="22"/>
  <c r="AC82" i="22"/>
  <c r="AD82" i="22"/>
  <c r="AE82" i="22"/>
  <c r="AF82" i="22"/>
  <c r="AG82" i="22"/>
  <c r="AH82" i="22"/>
  <c r="AI82" i="22"/>
  <c r="AJ82" i="22"/>
  <c r="AA83" i="22"/>
  <c r="AB83" i="22"/>
  <c r="AC83" i="22"/>
  <c r="AD83" i="22"/>
  <c r="AE83" i="22"/>
  <c r="AF83" i="22"/>
  <c r="AG83" i="22"/>
  <c r="AH83" i="22"/>
  <c r="AI83" i="22"/>
  <c r="AJ83" i="22"/>
  <c r="AA84" i="22"/>
  <c r="AB84" i="22"/>
  <c r="AC84" i="22"/>
  <c r="AD84" i="22"/>
  <c r="AE84" i="22"/>
  <c r="AF84" i="22"/>
  <c r="AG84" i="22"/>
  <c r="AH84" i="22"/>
  <c r="AI84" i="22"/>
  <c r="AJ84" i="22"/>
  <c r="AA85" i="22"/>
  <c r="AB85" i="22"/>
  <c r="AC85" i="22"/>
  <c r="AD85" i="22"/>
  <c r="AE85" i="22"/>
  <c r="AF85" i="22"/>
  <c r="AG85" i="22"/>
  <c r="AH85" i="22"/>
  <c r="AI85" i="22"/>
  <c r="AJ85" i="22"/>
  <c r="AA86" i="22"/>
  <c r="AB86" i="22"/>
  <c r="AC86" i="22"/>
  <c r="AD86" i="22"/>
  <c r="AE86" i="22"/>
  <c r="AF86" i="22"/>
  <c r="AG86" i="22"/>
  <c r="AH86" i="22"/>
  <c r="AI86" i="22"/>
  <c r="AJ86" i="22"/>
  <c r="AA87" i="22"/>
  <c r="AB87" i="22"/>
  <c r="AC87" i="22"/>
  <c r="AD87" i="22"/>
  <c r="AE87" i="22"/>
  <c r="AF87" i="22"/>
  <c r="AG87" i="22"/>
  <c r="AH87" i="22"/>
  <c r="AI87" i="22"/>
  <c r="AJ87" i="22"/>
  <c r="AA88" i="22"/>
  <c r="AB88" i="22"/>
  <c r="AC88" i="22"/>
  <c r="AD88" i="22"/>
  <c r="AE88" i="22"/>
  <c r="AF88" i="22"/>
  <c r="AG88" i="22"/>
  <c r="AH88" i="22"/>
  <c r="AI88" i="22"/>
  <c r="AJ88" i="22"/>
  <c r="AA89" i="22"/>
  <c r="AB89" i="22"/>
  <c r="AC89" i="22"/>
  <c r="AD89" i="22"/>
  <c r="AE89" i="22"/>
  <c r="AF89" i="22"/>
  <c r="AG89" i="22"/>
  <c r="AH89" i="22"/>
  <c r="AI89" i="22"/>
  <c r="AJ89" i="22"/>
  <c r="AA90" i="22"/>
  <c r="AB90" i="22"/>
  <c r="AC90" i="22"/>
  <c r="AD90" i="22"/>
  <c r="AE90" i="22"/>
  <c r="AF90" i="22"/>
  <c r="AG90" i="22"/>
  <c r="AH90" i="22"/>
  <c r="AI90" i="22"/>
  <c r="AJ90" i="22"/>
  <c r="AA91" i="22"/>
  <c r="AB91" i="22"/>
  <c r="AC91" i="22"/>
  <c r="AD91" i="22"/>
  <c r="AE91" i="22"/>
  <c r="AF91" i="22"/>
  <c r="AG91" i="22"/>
  <c r="AH91" i="22"/>
  <c r="AI91" i="22"/>
  <c r="AJ91" i="22"/>
  <c r="AA62" i="22"/>
  <c r="AB62" i="22"/>
  <c r="AC62" i="22"/>
  <c r="AD62" i="22"/>
  <c r="AE62" i="22"/>
  <c r="AF62" i="22"/>
  <c r="AG62" i="22"/>
  <c r="AH62" i="22"/>
  <c r="AI62" i="22"/>
  <c r="AJ62" i="22"/>
  <c r="AA63" i="22"/>
  <c r="AB63" i="22"/>
  <c r="AC63" i="22"/>
  <c r="AD63" i="22"/>
  <c r="AE63" i="22"/>
  <c r="AF63" i="22"/>
  <c r="AG63" i="22"/>
  <c r="AH63" i="22"/>
  <c r="AI63" i="22"/>
  <c r="AJ63" i="22"/>
  <c r="AA64" i="22"/>
  <c r="AB64" i="22"/>
  <c r="AC64" i="22"/>
  <c r="AD64" i="22"/>
  <c r="AE64" i="22"/>
  <c r="AF64" i="22"/>
  <c r="AG64" i="22"/>
  <c r="AH64" i="22"/>
  <c r="AI64" i="22"/>
  <c r="AJ64" i="22"/>
  <c r="AA65" i="22"/>
  <c r="AB65" i="22"/>
  <c r="AC65" i="22"/>
  <c r="AD65" i="22"/>
  <c r="AE65" i="22"/>
  <c r="AF65" i="22"/>
  <c r="AG65" i="22"/>
  <c r="AH65" i="22"/>
  <c r="AI65" i="22"/>
  <c r="AJ65" i="22"/>
  <c r="AA66" i="22"/>
  <c r="AB66" i="22"/>
  <c r="AC66" i="22"/>
  <c r="AD66" i="22"/>
  <c r="AE66" i="22"/>
  <c r="AF66" i="22"/>
  <c r="AG66" i="22"/>
  <c r="AH66" i="22"/>
  <c r="AI66" i="22"/>
  <c r="AJ66" i="22"/>
  <c r="AA67" i="22"/>
  <c r="AB67" i="22"/>
  <c r="AC67" i="22"/>
  <c r="AD67" i="22"/>
  <c r="AE67" i="22"/>
  <c r="AF67" i="22"/>
  <c r="AG67" i="22"/>
  <c r="AH67" i="22"/>
  <c r="AI67" i="22"/>
  <c r="AJ67" i="22"/>
  <c r="AA68" i="22"/>
  <c r="AB68" i="22"/>
  <c r="AC68" i="22"/>
  <c r="AD68" i="22"/>
  <c r="AE68" i="22"/>
  <c r="AF68" i="22"/>
  <c r="AG68" i="22"/>
  <c r="AH68" i="22"/>
  <c r="AI68" i="22"/>
  <c r="AJ68" i="22"/>
  <c r="AA57" i="22"/>
  <c r="AB57" i="22"/>
  <c r="AC57" i="22"/>
  <c r="AD57" i="22"/>
  <c r="AE57" i="22"/>
  <c r="AF57" i="22"/>
  <c r="AG57" i="22"/>
  <c r="AH57" i="22"/>
  <c r="AI57" i="22"/>
  <c r="AJ57" i="22"/>
  <c r="AA58" i="22"/>
  <c r="AB58" i="22"/>
  <c r="AC58" i="22"/>
  <c r="AD58" i="22"/>
  <c r="AE58" i="22"/>
  <c r="AF58" i="22"/>
  <c r="AG58" i="22"/>
  <c r="AH58" i="22"/>
  <c r="AI58" i="22"/>
  <c r="AJ58" i="22"/>
  <c r="AA59" i="22"/>
  <c r="AB59" i="22"/>
  <c r="AC59" i="22"/>
  <c r="AD59" i="22"/>
  <c r="AE59" i="22"/>
  <c r="AF59" i="22"/>
  <c r="AG59" i="22"/>
  <c r="AH59" i="22"/>
  <c r="AI59" i="22"/>
  <c r="AJ59" i="22"/>
  <c r="AA48" i="22"/>
  <c r="AB48" i="22"/>
  <c r="AC48" i="22"/>
  <c r="AD48" i="22"/>
  <c r="AE48" i="22"/>
  <c r="AF48" i="22"/>
  <c r="AG48" i="22"/>
  <c r="AH48" i="22"/>
  <c r="AI48" i="22"/>
  <c r="AJ48" i="22"/>
  <c r="AA49" i="22"/>
  <c r="AB49" i="22"/>
  <c r="AC49" i="22"/>
  <c r="AD49" i="22"/>
  <c r="AE49" i="22"/>
  <c r="AF49" i="22"/>
  <c r="AG49" i="22"/>
  <c r="AH49" i="22"/>
  <c r="AI49" i="22"/>
  <c r="AJ49" i="22"/>
  <c r="AA43" i="22"/>
  <c r="AB43" i="22"/>
  <c r="AC43" i="22"/>
  <c r="AD43" i="22"/>
  <c r="AE43" i="22"/>
  <c r="AF43" i="22"/>
  <c r="AG43" i="22"/>
  <c r="AH43" i="22"/>
  <c r="AI43" i="22"/>
  <c r="AJ43" i="22"/>
  <c r="AA44" i="22"/>
  <c r="AB44" i="22"/>
  <c r="AC44" i="22"/>
  <c r="AD44" i="22"/>
  <c r="AE44" i="22"/>
  <c r="AF44" i="22"/>
  <c r="AG44" i="22"/>
  <c r="AH44" i="22"/>
  <c r="AI44" i="22"/>
  <c r="AJ44" i="22"/>
  <c r="AA45" i="22"/>
  <c r="AB45" i="22"/>
  <c r="AC45" i="22"/>
  <c r="AD45" i="22"/>
  <c r="AE45" i="22"/>
  <c r="AF45" i="22"/>
  <c r="AG45" i="22"/>
  <c r="AH45" i="22"/>
  <c r="AI45" i="22"/>
  <c r="AJ45" i="22"/>
  <c r="AA27" i="22"/>
  <c r="AB27" i="22"/>
  <c r="AC27" i="22"/>
  <c r="AD27" i="22"/>
  <c r="AE27" i="22"/>
  <c r="AF27" i="22"/>
  <c r="AG27" i="22"/>
  <c r="AH27" i="22"/>
  <c r="AI27" i="22"/>
  <c r="AJ27" i="22"/>
  <c r="AA28" i="22"/>
  <c r="AB28" i="22"/>
  <c r="AC28" i="22"/>
  <c r="AD28" i="22"/>
  <c r="AE28" i="22"/>
  <c r="AF28" i="22"/>
  <c r="AG28" i="22"/>
  <c r="AH28" i="22"/>
  <c r="AI28" i="22"/>
  <c r="AJ28" i="22"/>
  <c r="AA29" i="22"/>
  <c r="AB29" i="22"/>
  <c r="AC29" i="22"/>
  <c r="AD29" i="22"/>
  <c r="AE29" i="22"/>
  <c r="AF29" i="22"/>
  <c r="AG29" i="22"/>
  <c r="AH29" i="22"/>
  <c r="AI29" i="22"/>
  <c r="AJ29" i="22"/>
  <c r="AA30" i="22"/>
  <c r="AB30" i="22"/>
  <c r="AC30" i="22"/>
  <c r="AD30" i="22"/>
  <c r="AE30" i="22"/>
  <c r="AF30" i="22"/>
  <c r="AG30" i="22"/>
  <c r="AH30" i="22"/>
  <c r="AI30" i="22"/>
  <c r="AJ30" i="22"/>
  <c r="AA31" i="22"/>
  <c r="AB31" i="22"/>
  <c r="AC31" i="22"/>
  <c r="AD31" i="22"/>
  <c r="AE31" i="22"/>
  <c r="AF31" i="22"/>
  <c r="AG31" i="22"/>
  <c r="AH31" i="22"/>
  <c r="AI31" i="22"/>
  <c r="AJ31" i="22"/>
  <c r="AA32" i="22"/>
  <c r="AB32" i="22"/>
  <c r="AC32" i="22"/>
  <c r="AD32" i="22"/>
  <c r="AE32" i="22"/>
  <c r="AF32" i="22"/>
  <c r="AG32" i="22"/>
  <c r="AH32" i="22"/>
  <c r="AI32" i="22"/>
  <c r="AJ32" i="22"/>
  <c r="AA33" i="22"/>
  <c r="AB33" i="22"/>
  <c r="AC33" i="22"/>
  <c r="AD33" i="22"/>
  <c r="AE33" i="22"/>
  <c r="AF33" i="22"/>
  <c r="AG33" i="22"/>
  <c r="AH33" i="22"/>
  <c r="AI33" i="22"/>
  <c r="AJ33" i="22"/>
  <c r="AA34" i="22"/>
  <c r="AB34" i="22"/>
  <c r="AC34" i="22"/>
  <c r="AD34" i="22"/>
  <c r="AE34" i="22"/>
  <c r="AF34" i="22"/>
  <c r="AG34" i="22"/>
  <c r="AH34" i="22"/>
  <c r="AI34" i="22"/>
  <c r="AJ34" i="22"/>
  <c r="AA35" i="22"/>
  <c r="AB35" i="22"/>
  <c r="AC35" i="22"/>
  <c r="AD35" i="22"/>
  <c r="AE35" i="22"/>
  <c r="AF35" i="22"/>
  <c r="AG35" i="22"/>
  <c r="AH35" i="22"/>
  <c r="AI35" i="22"/>
  <c r="AJ35" i="22"/>
  <c r="AB13" i="22"/>
  <c r="AC13" i="22"/>
  <c r="AD13" i="22"/>
  <c r="AE13" i="22"/>
  <c r="AF13" i="22"/>
  <c r="AG13" i="22"/>
  <c r="AH13" i="22"/>
  <c r="AI13" i="22"/>
  <c r="AJ13" i="22"/>
  <c r="AB14" i="22"/>
  <c r="AC14" i="22"/>
  <c r="AD14" i="22"/>
  <c r="AE14" i="22"/>
  <c r="AF14" i="22"/>
  <c r="AG14" i="22"/>
  <c r="AH14" i="22"/>
  <c r="AI14" i="22"/>
  <c r="AJ14" i="22"/>
  <c r="AB15" i="22"/>
  <c r="AC15" i="22"/>
  <c r="AD15" i="22"/>
  <c r="AE15" i="22"/>
  <c r="AF15" i="22"/>
  <c r="AG15" i="22"/>
  <c r="AH15" i="22"/>
  <c r="AI15" i="22"/>
  <c r="AJ15" i="22"/>
  <c r="AB16" i="22"/>
  <c r="AC16" i="22"/>
  <c r="AD16" i="22"/>
  <c r="AE16" i="22"/>
  <c r="AF16" i="22"/>
  <c r="AG16" i="22"/>
  <c r="AH16" i="22"/>
  <c r="AI16" i="22"/>
  <c r="AJ16" i="22"/>
  <c r="AB17" i="22"/>
  <c r="AC17" i="22"/>
  <c r="AD17" i="22"/>
  <c r="AE17" i="22"/>
  <c r="AF17" i="22"/>
  <c r="AG17" i="22"/>
  <c r="AH17" i="22"/>
  <c r="AI17" i="22"/>
  <c r="AJ17" i="22"/>
  <c r="AB18" i="22"/>
  <c r="AC18" i="22"/>
  <c r="AD18" i="22"/>
  <c r="AE18" i="22"/>
  <c r="AF18" i="22"/>
  <c r="AG18" i="22"/>
  <c r="AH18" i="22"/>
  <c r="AI18" i="22"/>
  <c r="AJ18" i="22"/>
  <c r="AB19" i="22"/>
  <c r="AC19" i="22"/>
  <c r="AD19" i="22"/>
  <c r="AE19" i="22"/>
  <c r="AF19" i="22"/>
  <c r="AG19" i="22"/>
  <c r="AH19" i="22"/>
  <c r="AI19" i="22"/>
  <c r="AJ19" i="22"/>
  <c r="AB20" i="22"/>
  <c r="AC20" i="22"/>
  <c r="AD20" i="22"/>
  <c r="AE20" i="22"/>
  <c r="AF20" i="22"/>
  <c r="AG20" i="22"/>
  <c r="AH20" i="22"/>
  <c r="AI20" i="22"/>
  <c r="AJ20" i="22"/>
  <c r="AB21" i="22"/>
  <c r="AC21" i="22"/>
  <c r="AD21" i="22"/>
  <c r="AE21" i="22"/>
  <c r="AF21" i="22"/>
  <c r="AG21" i="22"/>
  <c r="AH21" i="22"/>
  <c r="AI21" i="22"/>
  <c r="AJ21" i="22"/>
  <c r="AB22" i="22"/>
  <c r="AC22" i="22"/>
  <c r="AD22" i="22"/>
  <c r="AE22" i="22"/>
  <c r="AF22" i="22"/>
  <c r="AG22" i="22"/>
  <c r="AH22" i="22"/>
  <c r="AI22" i="22"/>
  <c r="AJ22" i="22"/>
  <c r="AB23" i="22"/>
  <c r="AC23" i="22"/>
  <c r="AD23" i="22"/>
  <c r="AE23" i="22"/>
  <c r="AF23" i="22"/>
  <c r="AG23" i="22"/>
  <c r="AH23" i="22"/>
  <c r="AI23" i="22"/>
  <c r="AJ23" i="22"/>
  <c r="AB24" i="22"/>
  <c r="AC24" i="22"/>
  <c r="AD24" i="22"/>
  <c r="AE24" i="22"/>
  <c r="AF24" i="22"/>
  <c r="AG24" i="22"/>
  <c r="AH24" i="22"/>
  <c r="AI24" i="22"/>
  <c r="AJ24" i="22"/>
  <c r="AA13" i="22"/>
  <c r="AA14" i="22"/>
  <c r="AA15" i="22"/>
  <c r="AA16" i="22"/>
  <c r="AA17" i="22"/>
  <c r="AA18" i="22"/>
  <c r="AA19" i="22"/>
  <c r="AA20" i="22"/>
  <c r="AA21" i="22"/>
  <c r="AA22" i="22"/>
  <c r="AA23" i="22"/>
  <c r="AA24" i="22"/>
  <c r="Z97" i="22"/>
  <c r="Z98" i="22"/>
  <c r="Z99" i="22"/>
  <c r="Z100" i="22"/>
  <c r="Z101" i="22"/>
  <c r="Z102" i="22"/>
  <c r="Z103" i="22"/>
  <c r="Z104" i="22"/>
  <c r="Z105" i="22"/>
  <c r="Z106" i="22"/>
  <c r="Z107" i="22"/>
  <c r="Z108" i="22"/>
  <c r="Z109" i="22"/>
  <c r="Z110" i="22"/>
  <c r="Z96" i="22"/>
  <c r="Z82" i="22"/>
  <c r="Z83" i="22"/>
  <c r="Z84" i="22"/>
  <c r="Z85" i="22"/>
  <c r="Z86" i="22"/>
  <c r="Z87" i="22"/>
  <c r="Z88" i="22"/>
  <c r="Z89" i="22"/>
  <c r="Z90" i="22"/>
  <c r="Z91" i="22"/>
  <c r="Z81" i="22"/>
  <c r="Z63" i="22"/>
  <c r="Z64" i="22"/>
  <c r="Z65" i="22"/>
  <c r="Z66" i="22"/>
  <c r="Z67" i="22"/>
  <c r="Z68" i="22"/>
  <c r="Z62" i="22"/>
  <c r="Z58" i="22"/>
  <c r="Z59" i="22"/>
  <c r="Z57" i="22"/>
  <c r="Z49" i="22"/>
  <c r="Z48" i="22"/>
  <c r="Z44" i="22"/>
  <c r="Z45" i="22"/>
  <c r="Z43" i="22"/>
  <c r="Z28" i="22"/>
  <c r="Z29" i="22"/>
  <c r="Z30" i="22"/>
  <c r="Z31" i="22"/>
  <c r="Z32" i="22"/>
  <c r="Z33" i="22"/>
  <c r="Z34" i="22"/>
  <c r="Z35" i="22"/>
  <c r="Z27" i="22"/>
  <c r="Z14" i="22"/>
  <c r="Z15" i="22"/>
  <c r="Z16" i="22"/>
  <c r="Z17" i="22"/>
  <c r="Z18" i="22"/>
  <c r="Z19" i="22"/>
  <c r="Z20" i="22"/>
  <c r="Z21" i="22"/>
  <c r="Z22" i="22"/>
  <c r="Z23" i="22"/>
  <c r="Z24" i="22"/>
  <c r="Z13" i="22"/>
  <c r="AR50" i="22" l="1"/>
  <c r="AS46" i="22"/>
  <c r="AV50" i="22"/>
  <c r="AO46" i="22"/>
  <c r="AQ50" i="22"/>
  <c r="AP50" i="22"/>
  <c r="V98" i="22"/>
  <c r="Y98" i="22" s="1"/>
  <c r="V99" i="22"/>
  <c r="Y99" i="22" s="1"/>
  <c r="V100" i="22"/>
  <c r="Y100" i="22" s="1"/>
  <c r="V101" i="22"/>
  <c r="Y101" i="22" s="1"/>
  <c r="V102" i="22"/>
  <c r="Y102" i="22" s="1"/>
  <c r="V103" i="22"/>
  <c r="Y103" i="22" s="1"/>
  <c r="V104" i="22"/>
  <c r="Y104" i="22" s="1"/>
  <c r="V105" i="22"/>
  <c r="Y105" i="22" s="1"/>
  <c r="V106" i="22"/>
  <c r="Y106" i="22" s="1"/>
  <c r="V107" i="22"/>
  <c r="Y107" i="22" s="1"/>
  <c r="V108" i="22"/>
  <c r="Y108" i="22" s="1"/>
  <c r="V109" i="22"/>
  <c r="Y109" i="22" s="1"/>
  <c r="V110" i="22"/>
  <c r="Y110" i="22" s="1"/>
  <c r="V97" i="22"/>
  <c r="Y97" i="22" s="1"/>
  <c r="V96" i="22"/>
  <c r="Y96" i="22" s="1"/>
  <c r="V84" i="22"/>
  <c r="Y84" i="22" s="1"/>
  <c r="V85" i="22"/>
  <c r="Y85" i="22" s="1"/>
  <c r="V86" i="22"/>
  <c r="Y86" i="22" s="1"/>
  <c r="V87" i="22"/>
  <c r="Y87" i="22" s="1"/>
  <c r="V88" i="22"/>
  <c r="Y88" i="22" s="1"/>
  <c r="V89" i="22"/>
  <c r="Y89" i="22" s="1"/>
  <c r="V90" i="22"/>
  <c r="Y90" i="22" s="1"/>
  <c r="V91" i="22"/>
  <c r="Y91" i="22" s="1"/>
  <c r="V82" i="22"/>
  <c r="Y82" i="22" s="1"/>
  <c r="V83" i="22"/>
  <c r="Y83" i="22" s="1"/>
  <c r="V81" i="22"/>
  <c r="Y81" i="22" s="1"/>
  <c r="V63" i="22"/>
  <c r="Y63" i="22" s="1"/>
  <c r="V64" i="22"/>
  <c r="Y64" i="22" s="1"/>
  <c r="V65" i="22"/>
  <c r="Y65" i="22" s="1"/>
  <c r="V66" i="22"/>
  <c r="Y66" i="22" s="1"/>
  <c r="V67" i="22"/>
  <c r="Y67" i="22" s="1"/>
  <c r="V68" i="22"/>
  <c r="Y68" i="22" s="1"/>
  <c r="V62" i="22"/>
  <c r="Y62" i="22" s="1"/>
  <c r="V59" i="22"/>
  <c r="Y59" i="22" s="1"/>
  <c r="V58" i="22"/>
  <c r="Y58" i="22" s="1"/>
  <c r="V57" i="22"/>
  <c r="Y57" i="22" s="1"/>
  <c r="V49" i="22"/>
  <c r="Y49" i="22" s="1"/>
  <c r="V48" i="22"/>
  <c r="Y48" i="22" s="1"/>
  <c r="Y50" i="22" s="1"/>
  <c r="V44" i="22"/>
  <c r="Y44" i="22" s="1"/>
  <c r="V45" i="22"/>
  <c r="Y45" i="22" s="1"/>
  <c r="V43" i="22"/>
  <c r="Y43" i="22" s="1"/>
  <c r="V28" i="22"/>
  <c r="Y28" i="22" s="1"/>
  <c r="V29" i="22"/>
  <c r="Y29" i="22" s="1"/>
  <c r="V30" i="22"/>
  <c r="Y30" i="22" s="1"/>
  <c r="V31" i="22"/>
  <c r="Y31" i="22" s="1"/>
  <c r="V32" i="22"/>
  <c r="Y32" i="22" s="1"/>
  <c r="V33" i="22"/>
  <c r="Y33" i="22" s="1"/>
  <c r="V34" i="22"/>
  <c r="Y34" i="22" s="1"/>
  <c r="V35" i="22"/>
  <c r="Y35" i="22" s="1"/>
  <c r="V27" i="22"/>
  <c r="Y27" i="22" s="1"/>
  <c r="V14" i="22"/>
  <c r="Y14" i="22" s="1"/>
  <c r="V15" i="22"/>
  <c r="Y15" i="22" s="1"/>
  <c r="V16" i="22"/>
  <c r="Y16" i="22" s="1"/>
  <c r="V17" i="22"/>
  <c r="Y17" i="22" s="1"/>
  <c r="V18" i="22"/>
  <c r="Y18" i="22" s="1"/>
  <c r="V19" i="22"/>
  <c r="Y19" i="22" s="1"/>
  <c r="V20" i="22"/>
  <c r="Y20" i="22" s="1"/>
  <c r="V21" i="22"/>
  <c r="Y21" i="22" s="1"/>
  <c r="V22" i="22"/>
  <c r="Y22" i="22" s="1"/>
  <c r="V23" i="22"/>
  <c r="Y23" i="22" s="1"/>
  <c r="V24" i="22"/>
  <c r="Y24" i="22" s="1"/>
  <c r="V13" i="22"/>
  <c r="Y13" i="22" s="1"/>
  <c r="Y25" i="22" l="1"/>
  <c r="Y38" i="22" s="1"/>
  <c r="Y36" i="22"/>
  <c r="Y92" i="22"/>
  <c r="Y111" i="22"/>
  <c r="Y69" i="22"/>
  <c r="Y46" i="22"/>
  <c r="Y52" i="22" s="1"/>
  <c r="Y60" i="22"/>
  <c r="AK46" i="22"/>
  <c r="AU46" i="22"/>
  <c r="AU69" i="22"/>
  <c r="AU111" i="22"/>
  <c r="AM60" i="22"/>
  <c r="AM111" i="22"/>
  <c r="AK69" i="22"/>
  <c r="AP25" i="22"/>
  <c r="AP36" i="22"/>
  <c r="AP92" i="22"/>
  <c r="AT25" i="22"/>
  <c r="AT36" i="22"/>
  <c r="AT50" i="22"/>
  <c r="AQ25" i="22"/>
  <c r="AO69" i="22"/>
  <c r="AV25" i="22"/>
  <c r="AS69" i="22"/>
  <c r="AR25" i="22"/>
  <c r="AR36" i="22"/>
  <c r="AR92" i="22"/>
  <c r="AM50" i="22"/>
  <c r="AM92" i="22"/>
  <c r="AT92" i="22"/>
  <c r="AK25" i="22"/>
  <c r="AK36" i="22"/>
  <c r="AK50" i="22"/>
  <c r="AK92" i="22"/>
  <c r="AP46" i="22"/>
  <c r="AP52" i="22" s="1"/>
  <c r="AP69" i="22"/>
  <c r="AW25" i="22"/>
  <c r="AW36" i="22"/>
  <c r="AW50" i="22"/>
  <c r="AW92" i="22"/>
  <c r="AT46" i="22"/>
  <c r="AT69" i="22"/>
  <c r="AT111" i="22"/>
  <c r="AO25" i="22"/>
  <c r="AO36" i="22"/>
  <c r="AO50" i="22"/>
  <c r="AO52" i="22" s="1"/>
  <c r="AO92" i="22"/>
  <c r="AS25" i="22"/>
  <c r="AS36" i="22"/>
  <c r="AS50" i="22"/>
  <c r="AS52" i="22" s="1"/>
  <c r="AS92" i="22"/>
  <c r="AR46" i="22"/>
  <c r="AR52" i="22" s="1"/>
  <c r="AR69" i="22"/>
  <c r="AN25" i="22"/>
  <c r="AN36" i="22"/>
  <c r="AN50" i="22"/>
  <c r="AN92" i="22"/>
  <c r="AM46" i="22"/>
  <c r="AM69" i="22"/>
  <c r="V111" i="22"/>
  <c r="AP111" i="22"/>
  <c r="AW46" i="22"/>
  <c r="AW69" i="22"/>
  <c r="AQ111" i="22"/>
  <c r="AV111" i="22"/>
  <c r="AR111" i="22"/>
  <c r="AN46" i="22"/>
  <c r="AN69" i="22"/>
  <c r="AM25" i="22"/>
  <c r="AM36" i="22"/>
  <c r="AK60" i="22"/>
  <c r="AK111" i="22"/>
  <c r="AW111" i="22"/>
  <c r="AU25" i="22"/>
  <c r="AU36" i="22"/>
  <c r="AU50" i="22"/>
  <c r="AU92" i="22"/>
  <c r="AQ36" i="22"/>
  <c r="AQ46" i="22"/>
  <c r="AQ52" i="22" s="1"/>
  <c r="AQ69" i="22"/>
  <c r="AQ92" i="22"/>
  <c r="AO111" i="22"/>
  <c r="AV36" i="22"/>
  <c r="AV46" i="22"/>
  <c r="AV52" i="22" s="1"/>
  <c r="AV69" i="22"/>
  <c r="AV92" i="22"/>
  <c r="AS111" i="22"/>
  <c r="AN111" i="22"/>
  <c r="A110" i="22"/>
  <c r="A96" i="22"/>
  <c r="A97" i="22"/>
  <c r="A98" i="22"/>
  <c r="A99" i="22"/>
  <c r="A100" i="22"/>
  <c r="A101" i="22"/>
  <c r="A102" i="22"/>
  <c r="A103" i="22"/>
  <c r="A104" i="22"/>
  <c r="A105" i="22"/>
  <c r="A106" i="22"/>
  <c r="A107" i="22"/>
  <c r="A108" i="22"/>
  <c r="A109" i="22"/>
  <c r="A82" i="22"/>
  <c r="A83" i="22"/>
  <c r="A84" i="22"/>
  <c r="A85" i="22"/>
  <c r="A86" i="22"/>
  <c r="A87" i="22"/>
  <c r="A88" i="22"/>
  <c r="A89" i="22"/>
  <c r="A90" i="22"/>
  <c r="A91" i="22"/>
  <c r="A63" i="22"/>
  <c r="A64" i="22"/>
  <c r="A65" i="22"/>
  <c r="A66" i="22"/>
  <c r="A67" i="22"/>
  <c r="A68" i="22"/>
  <c r="A81" i="22"/>
  <c r="A58" i="22"/>
  <c r="A59" i="22"/>
  <c r="A62" i="22"/>
  <c r="A49" i="22"/>
  <c r="A57" i="22"/>
  <c r="A44" i="22"/>
  <c r="A45" i="22"/>
  <c r="A48" i="22"/>
  <c r="A43" i="22"/>
  <c r="A14" i="22"/>
  <c r="A15" i="22"/>
  <c r="A16" i="22"/>
  <c r="A17" i="22"/>
  <c r="A18" i="22"/>
  <c r="A19" i="22"/>
  <c r="A20" i="22"/>
  <c r="A21" i="22"/>
  <c r="A22" i="22"/>
  <c r="A23" i="22"/>
  <c r="A24" i="22"/>
  <c r="A27" i="22"/>
  <c r="A28" i="22"/>
  <c r="A29" i="22"/>
  <c r="A30" i="22"/>
  <c r="A31" i="22"/>
  <c r="A32" i="22"/>
  <c r="A33" i="22"/>
  <c r="A34" i="22"/>
  <c r="A35" i="22"/>
  <c r="A13" i="22"/>
  <c r="AU52" i="22" l="1"/>
  <c r="AM52" i="22"/>
  <c r="Y71" i="22"/>
  <c r="Y74" i="22"/>
  <c r="AR38" i="22"/>
  <c r="Y77" i="22"/>
  <c r="Y114" i="22" s="1"/>
  <c r="Y119" i="22" s="1"/>
  <c r="AP71" i="22"/>
  <c r="AP74" i="22" s="1"/>
  <c r="AM71" i="22"/>
  <c r="AK52" i="22"/>
  <c r="AT38" i="22"/>
  <c r="AO71" i="22"/>
  <c r="AO74" i="22" s="1"/>
  <c r="AN52" i="22"/>
  <c r="AK71" i="22"/>
  <c r="AK74" i="22" s="1"/>
  <c r="AV38" i="22"/>
  <c r="AU71" i="22"/>
  <c r="AW52" i="22"/>
  <c r="AT52" i="22"/>
  <c r="AP38" i="22"/>
  <c r="AQ38" i="22"/>
  <c r="AU38" i="22"/>
  <c r="AK38" i="22"/>
  <c r="AS71" i="22"/>
  <c r="AS74" i="22" s="1"/>
  <c r="AW71" i="22"/>
  <c r="AT71" i="22"/>
  <c r="AV71" i="22"/>
  <c r="AV74" i="22" s="1"/>
  <c r="AS38" i="22"/>
  <c r="AN71" i="22"/>
  <c r="AM38" i="22"/>
  <c r="AN38" i="22"/>
  <c r="AQ71" i="22"/>
  <c r="AQ74" i="22" s="1"/>
  <c r="AQ77" i="22" s="1"/>
  <c r="AQ114" i="22" s="1"/>
  <c r="AQ119" i="22" s="1"/>
  <c r="AR71" i="22"/>
  <c r="AR74" i="22" s="1"/>
  <c r="AO38" i="22"/>
  <c r="AW38" i="22"/>
  <c r="U110" i="22"/>
  <c r="T110" i="22"/>
  <c r="S110" i="22"/>
  <c r="Q110" i="22"/>
  <c r="P110" i="22"/>
  <c r="O110" i="22"/>
  <c r="N110" i="22"/>
  <c r="M110" i="22"/>
  <c r="L110" i="22"/>
  <c r="K110" i="22"/>
  <c r="J110" i="22"/>
  <c r="I110" i="22"/>
  <c r="H110" i="22"/>
  <c r="B110" i="22"/>
  <c r="U109" i="22"/>
  <c r="T109" i="22"/>
  <c r="S109" i="22"/>
  <c r="Q109" i="22"/>
  <c r="P109" i="22"/>
  <c r="O109" i="22"/>
  <c r="N109" i="22"/>
  <c r="M109" i="22"/>
  <c r="L109" i="22"/>
  <c r="K109" i="22"/>
  <c r="J109" i="22"/>
  <c r="I109" i="22"/>
  <c r="H109" i="22"/>
  <c r="B109" i="22"/>
  <c r="U108" i="22"/>
  <c r="T108" i="22"/>
  <c r="S108" i="22"/>
  <c r="Q108" i="22"/>
  <c r="P108" i="22"/>
  <c r="O108" i="22"/>
  <c r="N108" i="22"/>
  <c r="M108" i="22"/>
  <c r="L108" i="22"/>
  <c r="K108" i="22"/>
  <c r="J108" i="22"/>
  <c r="I108" i="22"/>
  <c r="H108" i="22"/>
  <c r="B108" i="22"/>
  <c r="U107" i="22"/>
  <c r="T107" i="22"/>
  <c r="S107" i="22"/>
  <c r="Q107" i="22"/>
  <c r="P107" i="22"/>
  <c r="O107" i="22"/>
  <c r="N107" i="22"/>
  <c r="M107" i="22"/>
  <c r="L107" i="22"/>
  <c r="K107" i="22"/>
  <c r="J107" i="22"/>
  <c r="I107" i="22"/>
  <c r="H107" i="22"/>
  <c r="B107" i="22"/>
  <c r="U106" i="22"/>
  <c r="T106" i="22"/>
  <c r="S106" i="22"/>
  <c r="Q106" i="22"/>
  <c r="P106" i="22"/>
  <c r="O106" i="22"/>
  <c r="N106" i="22"/>
  <c r="M106" i="22"/>
  <c r="L106" i="22"/>
  <c r="K106" i="22"/>
  <c r="J106" i="22"/>
  <c r="I106" i="22"/>
  <c r="H106" i="22"/>
  <c r="B106" i="22"/>
  <c r="U105" i="22"/>
  <c r="T105" i="22"/>
  <c r="S105" i="22"/>
  <c r="Q105" i="22"/>
  <c r="P105" i="22"/>
  <c r="O105" i="22"/>
  <c r="N105" i="22"/>
  <c r="M105" i="22"/>
  <c r="L105" i="22"/>
  <c r="K105" i="22"/>
  <c r="J105" i="22"/>
  <c r="I105" i="22"/>
  <c r="H105" i="22"/>
  <c r="B105" i="22"/>
  <c r="U104" i="22"/>
  <c r="T104" i="22"/>
  <c r="S104" i="22"/>
  <c r="Q104" i="22"/>
  <c r="P104" i="22"/>
  <c r="O104" i="22"/>
  <c r="N104" i="22"/>
  <c r="M104" i="22"/>
  <c r="L104" i="22"/>
  <c r="K104" i="22"/>
  <c r="J104" i="22"/>
  <c r="I104" i="22"/>
  <c r="H104" i="22"/>
  <c r="B104" i="22"/>
  <c r="U103" i="22"/>
  <c r="T103" i="22"/>
  <c r="S103" i="22"/>
  <c r="Q103" i="22"/>
  <c r="P103" i="22"/>
  <c r="O103" i="22"/>
  <c r="N103" i="22"/>
  <c r="M103" i="22"/>
  <c r="L103" i="22"/>
  <c r="K103" i="22"/>
  <c r="J103" i="22"/>
  <c r="I103" i="22"/>
  <c r="H103" i="22"/>
  <c r="B103" i="22"/>
  <c r="U102" i="22"/>
  <c r="T102" i="22"/>
  <c r="S102" i="22"/>
  <c r="Q102" i="22"/>
  <c r="P102" i="22"/>
  <c r="O102" i="22"/>
  <c r="N102" i="22"/>
  <c r="M102" i="22"/>
  <c r="L102" i="22"/>
  <c r="K102" i="22"/>
  <c r="J102" i="22"/>
  <c r="I102" i="22"/>
  <c r="H102" i="22"/>
  <c r="B102" i="22"/>
  <c r="U101" i="22"/>
  <c r="T101" i="22"/>
  <c r="S101" i="22"/>
  <c r="Q101" i="22"/>
  <c r="P101" i="22"/>
  <c r="O101" i="22"/>
  <c r="N101" i="22"/>
  <c r="M101" i="22"/>
  <c r="L101" i="22"/>
  <c r="K101" i="22"/>
  <c r="J101" i="22"/>
  <c r="I101" i="22"/>
  <c r="H101" i="22"/>
  <c r="B101" i="22"/>
  <c r="U100" i="22"/>
  <c r="T100" i="22"/>
  <c r="S100" i="22"/>
  <c r="Q100" i="22"/>
  <c r="P100" i="22"/>
  <c r="O100" i="22"/>
  <c r="N100" i="22"/>
  <c r="M100" i="22"/>
  <c r="L100" i="22"/>
  <c r="K100" i="22"/>
  <c r="J100" i="22"/>
  <c r="I100" i="22"/>
  <c r="H100" i="22"/>
  <c r="B100" i="22"/>
  <c r="U99" i="22"/>
  <c r="T99" i="22"/>
  <c r="S99" i="22"/>
  <c r="Q99" i="22"/>
  <c r="P99" i="22"/>
  <c r="O99" i="22"/>
  <c r="N99" i="22"/>
  <c r="M99" i="22"/>
  <c r="L99" i="22"/>
  <c r="K99" i="22"/>
  <c r="J99" i="22"/>
  <c r="I99" i="22"/>
  <c r="H99" i="22"/>
  <c r="B99" i="22"/>
  <c r="U98" i="22"/>
  <c r="T98" i="22"/>
  <c r="S98" i="22"/>
  <c r="Q98" i="22"/>
  <c r="P98" i="22"/>
  <c r="O98" i="22"/>
  <c r="N98" i="22"/>
  <c r="M98" i="22"/>
  <c r="L98" i="22"/>
  <c r="K98" i="22"/>
  <c r="J98" i="22"/>
  <c r="I98" i="22"/>
  <c r="H98" i="22"/>
  <c r="B98" i="22"/>
  <c r="U97" i="22"/>
  <c r="T97" i="22"/>
  <c r="S97" i="22"/>
  <c r="Q97" i="22"/>
  <c r="P97" i="22"/>
  <c r="O97" i="22"/>
  <c r="N97" i="22"/>
  <c r="M97" i="22"/>
  <c r="L97" i="22"/>
  <c r="K97" i="22"/>
  <c r="J97" i="22"/>
  <c r="I97" i="22"/>
  <c r="H97" i="22"/>
  <c r="B97" i="22"/>
  <c r="U96" i="22"/>
  <c r="T96" i="22"/>
  <c r="S96" i="22"/>
  <c r="Q96" i="22"/>
  <c r="P96" i="22"/>
  <c r="O96" i="22"/>
  <c r="N96" i="22"/>
  <c r="M96" i="22"/>
  <c r="L96" i="22"/>
  <c r="K96" i="22"/>
  <c r="J96" i="22"/>
  <c r="I96" i="22"/>
  <c r="H96" i="22"/>
  <c r="B96" i="22"/>
  <c r="U91" i="22"/>
  <c r="T91" i="22"/>
  <c r="S91" i="22"/>
  <c r="Q91" i="22"/>
  <c r="P91" i="22"/>
  <c r="O91" i="22"/>
  <c r="N91" i="22"/>
  <c r="M91" i="22"/>
  <c r="L91" i="22"/>
  <c r="K91" i="22"/>
  <c r="J91" i="22"/>
  <c r="I91" i="22"/>
  <c r="H91" i="22"/>
  <c r="B91" i="22"/>
  <c r="U90" i="22"/>
  <c r="T90" i="22"/>
  <c r="S90" i="22"/>
  <c r="Q90" i="22"/>
  <c r="P90" i="22"/>
  <c r="O90" i="22"/>
  <c r="N90" i="22"/>
  <c r="M90" i="22"/>
  <c r="L90" i="22"/>
  <c r="K90" i="22"/>
  <c r="J90" i="22"/>
  <c r="I90" i="22"/>
  <c r="H90" i="22"/>
  <c r="B90" i="22"/>
  <c r="U89" i="22"/>
  <c r="T89" i="22"/>
  <c r="S89" i="22"/>
  <c r="Q89" i="22"/>
  <c r="P89" i="22"/>
  <c r="O89" i="22"/>
  <c r="N89" i="22"/>
  <c r="M89" i="22"/>
  <c r="L89" i="22"/>
  <c r="K89" i="22"/>
  <c r="J89" i="22"/>
  <c r="I89" i="22"/>
  <c r="H89" i="22"/>
  <c r="B89" i="22"/>
  <c r="U88" i="22"/>
  <c r="T88" i="22"/>
  <c r="S88" i="22"/>
  <c r="Q88" i="22"/>
  <c r="P88" i="22"/>
  <c r="O88" i="22"/>
  <c r="N88" i="22"/>
  <c r="M88" i="22"/>
  <c r="L88" i="22"/>
  <c r="K88" i="22"/>
  <c r="J88" i="22"/>
  <c r="I88" i="22"/>
  <c r="H88" i="22"/>
  <c r="B88" i="22"/>
  <c r="U87" i="22"/>
  <c r="T87" i="22"/>
  <c r="S87" i="22"/>
  <c r="Q87" i="22"/>
  <c r="P87" i="22"/>
  <c r="O87" i="22"/>
  <c r="N87" i="22"/>
  <c r="M87" i="22"/>
  <c r="L87" i="22"/>
  <c r="K87" i="22"/>
  <c r="J87" i="22"/>
  <c r="I87" i="22"/>
  <c r="H87" i="22"/>
  <c r="B87" i="22"/>
  <c r="U86" i="22"/>
  <c r="T86" i="22"/>
  <c r="S86" i="22"/>
  <c r="Q86" i="22"/>
  <c r="P86" i="22"/>
  <c r="O86" i="22"/>
  <c r="N86" i="22"/>
  <c r="M86" i="22"/>
  <c r="L86" i="22"/>
  <c r="K86" i="22"/>
  <c r="J86" i="22"/>
  <c r="I86" i="22"/>
  <c r="H86" i="22"/>
  <c r="B86" i="22"/>
  <c r="U85" i="22"/>
  <c r="T85" i="22"/>
  <c r="S85" i="22"/>
  <c r="Q85" i="22"/>
  <c r="P85" i="22"/>
  <c r="O85" i="22"/>
  <c r="N85" i="22"/>
  <c r="M85" i="22"/>
  <c r="L85" i="22"/>
  <c r="K85" i="22"/>
  <c r="J85" i="22"/>
  <c r="I85" i="22"/>
  <c r="H85" i="22"/>
  <c r="B85" i="22"/>
  <c r="U84" i="22"/>
  <c r="T84" i="22"/>
  <c r="S84" i="22"/>
  <c r="Q84" i="22"/>
  <c r="P84" i="22"/>
  <c r="O84" i="22"/>
  <c r="N84" i="22"/>
  <c r="M84" i="22"/>
  <c r="L84" i="22"/>
  <c r="K84" i="22"/>
  <c r="J84" i="22"/>
  <c r="I84" i="22"/>
  <c r="H84" i="22"/>
  <c r="B84" i="22"/>
  <c r="U83" i="22"/>
  <c r="T83" i="22"/>
  <c r="S83" i="22"/>
  <c r="Q83" i="22"/>
  <c r="P83" i="22"/>
  <c r="O83" i="22"/>
  <c r="N83" i="22"/>
  <c r="M83" i="22"/>
  <c r="L83" i="22"/>
  <c r="K83" i="22"/>
  <c r="J83" i="22"/>
  <c r="I83" i="22"/>
  <c r="H83" i="22"/>
  <c r="B83" i="22"/>
  <c r="U82" i="22"/>
  <c r="T82" i="22"/>
  <c r="S82" i="22"/>
  <c r="Q82" i="22"/>
  <c r="P82" i="22"/>
  <c r="O82" i="22"/>
  <c r="N82" i="22"/>
  <c r="M82" i="22"/>
  <c r="L82" i="22"/>
  <c r="K82" i="22"/>
  <c r="J82" i="22"/>
  <c r="I82" i="22"/>
  <c r="H82" i="22"/>
  <c r="B82" i="22"/>
  <c r="U81" i="22"/>
  <c r="T81" i="22"/>
  <c r="S81" i="22"/>
  <c r="Q81" i="22"/>
  <c r="P81" i="22"/>
  <c r="O81" i="22"/>
  <c r="N81" i="22"/>
  <c r="M81" i="22"/>
  <c r="L81" i="22"/>
  <c r="K81" i="22"/>
  <c r="J81" i="22"/>
  <c r="I81" i="22"/>
  <c r="H81" i="22"/>
  <c r="B81" i="22"/>
  <c r="U68" i="22"/>
  <c r="T68" i="22"/>
  <c r="S68" i="22"/>
  <c r="Q68" i="22"/>
  <c r="P68" i="22"/>
  <c r="O68" i="22"/>
  <c r="N68" i="22"/>
  <c r="M68" i="22"/>
  <c r="L68" i="22"/>
  <c r="K68" i="22"/>
  <c r="J68" i="22"/>
  <c r="I68" i="22"/>
  <c r="H68" i="22"/>
  <c r="B68" i="22"/>
  <c r="U67" i="22"/>
  <c r="T67" i="22"/>
  <c r="S67" i="22"/>
  <c r="Q67" i="22"/>
  <c r="P67" i="22"/>
  <c r="O67" i="22"/>
  <c r="N67" i="22"/>
  <c r="M67" i="22"/>
  <c r="L67" i="22"/>
  <c r="K67" i="22"/>
  <c r="J67" i="22"/>
  <c r="I67" i="22"/>
  <c r="H67" i="22"/>
  <c r="B67" i="22"/>
  <c r="U66" i="22"/>
  <c r="T66" i="22"/>
  <c r="S66" i="22"/>
  <c r="Q66" i="22"/>
  <c r="P66" i="22"/>
  <c r="O66" i="22"/>
  <c r="N66" i="22"/>
  <c r="M66" i="22"/>
  <c r="L66" i="22"/>
  <c r="K66" i="22"/>
  <c r="J66" i="22"/>
  <c r="I66" i="22"/>
  <c r="H66" i="22"/>
  <c r="B66" i="22"/>
  <c r="U65" i="22"/>
  <c r="T65" i="22"/>
  <c r="S65" i="22"/>
  <c r="Q65" i="22"/>
  <c r="P65" i="22"/>
  <c r="O65" i="22"/>
  <c r="N65" i="22"/>
  <c r="M65" i="22"/>
  <c r="L65" i="22"/>
  <c r="K65" i="22"/>
  <c r="J65" i="22"/>
  <c r="I65" i="22"/>
  <c r="H65" i="22"/>
  <c r="B65" i="22"/>
  <c r="U64" i="22"/>
  <c r="T64" i="22"/>
  <c r="S64" i="22"/>
  <c r="Q64" i="22"/>
  <c r="P64" i="22"/>
  <c r="O64" i="22"/>
  <c r="N64" i="22"/>
  <c r="M64" i="22"/>
  <c r="L64" i="22"/>
  <c r="K64" i="22"/>
  <c r="J64" i="22"/>
  <c r="I64" i="22"/>
  <c r="H64" i="22"/>
  <c r="B64" i="22"/>
  <c r="U63" i="22"/>
  <c r="T63" i="22"/>
  <c r="S63" i="22"/>
  <c r="Q63" i="22"/>
  <c r="P63" i="22"/>
  <c r="O63" i="22"/>
  <c r="N63" i="22"/>
  <c r="M63" i="22"/>
  <c r="L63" i="22"/>
  <c r="K63" i="22"/>
  <c r="J63" i="22"/>
  <c r="I63" i="22"/>
  <c r="H63" i="22"/>
  <c r="B63" i="22"/>
  <c r="U62" i="22"/>
  <c r="T62" i="22"/>
  <c r="S62" i="22"/>
  <c r="Q62" i="22"/>
  <c r="P62" i="22"/>
  <c r="O62" i="22"/>
  <c r="N62" i="22"/>
  <c r="M62" i="22"/>
  <c r="L62" i="22"/>
  <c r="K62" i="22"/>
  <c r="J62" i="22"/>
  <c r="I62" i="22"/>
  <c r="H62" i="22"/>
  <c r="B62" i="22"/>
  <c r="U59" i="22"/>
  <c r="T59" i="22"/>
  <c r="S59" i="22"/>
  <c r="Q59" i="22"/>
  <c r="P59" i="22"/>
  <c r="O59" i="22"/>
  <c r="N59" i="22"/>
  <c r="M59" i="22"/>
  <c r="L59" i="22"/>
  <c r="K59" i="22"/>
  <c r="J59" i="22"/>
  <c r="I59" i="22"/>
  <c r="H59" i="22"/>
  <c r="B59" i="22"/>
  <c r="U58" i="22"/>
  <c r="T58" i="22"/>
  <c r="S58" i="22"/>
  <c r="Q58" i="22"/>
  <c r="P58" i="22"/>
  <c r="O58" i="22"/>
  <c r="N58" i="22"/>
  <c r="M58" i="22"/>
  <c r="L58" i="22"/>
  <c r="K58" i="22"/>
  <c r="J58" i="22"/>
  <c r="I58" i="22"/>
  <c r="H58" i="22"/>
  <c r="B58" i="22"/>
  <c r="U57" i="22"/>
  <c r="T57" i="22"/>
  <c r="S57" i="22"/>
  <c r="Q57" i="22"/>
  <c r="P57" i="22"/>
  <c r="O57" i="22"/>
  <c r="N57" i="22"/>
  <c r="M57" i="22"/>
  <c r="L57" i="22"/>
  <c r="K57" i="22"/>
  <c r="J57" i="22"/>
  <c r="I57" i="22"/>
  <c r="H57" i="22"/>
  <c r="B57" i="22"/>
  <c r="U49" i="22"/>
  <c r="T49" i="22"/>
  <c r="S49" i="22"/>
  <c r="Q49" i="22"/>
  <c r="P49" i="22"/>
  <c r="O49" i="22"/>
  <c r="N49" i="22"/>
  <c r="M49" i="22"/>
  <c r="L49" i="22"/>
  <c r="K49" i="22"/>
  <c r="J49" i="22"/>
  <c r="I49" i="22"/>
  <c r="H49" i="22"/>
  <c r="B49" i="22"/>
  <c r="U48" i="22"/>
  <c r="T48" i="22"/>
  <c r="S48" i="22"/>
  <c r="Q48" i="22"/>
  <c r="P48" i="22"/>
  <c r="O48" i="22"/>
  <c r="N48" i="22"/>
  <c r="M48" i="22"/>
  <c r="L48" i="22"/>
  <c r="K48" i="22"/>
  <c r="J48" i="22"/>
  <c r="I48" i="22"/>
  <c r="H48" i="22"/>
  <c r="B48" i="22"/>
  <c r="U45" i="22"/>
  <c r="T45" i="22"/>
  <c r="S45" i="22"/>
  <c r="Q45" i="22"/>
  <c r="P45" i="22"/>
  <c r="O45" i="22"/>
  <c r="N45" i="22"/>
  <c r="M45" i="22"/>
  <c r="L45" i="22"/>
  <c r="K45" i="22"/>
  <c r="J45" i="22"/>
  <c r="I45" i="22"/>
  <c r="H45" i="22"/>
  <c r="B45" i="22"/>
  <c r="U44" i="22"/>
  <c r="T44" i="22"/>
  <c r="S44" i="22"/>
  <c r="Q44" i="22"/>
  <c r="P44" i="22"/>
  <c r="O44" i="22"/>
  <c r="N44" i="22"/>
  <c r="M44" i="22"/>
  <c r="L44" i="22"/>
  <c r="K44" i="22"/>
  <c r="J44" i="22"/>
  <c r="I44" i="22"/>
  <c r="H44" i="22"/>
  <c r="B44" i="22"/>
  <c r="U43" i="22"/>
  <c r="T43" i="22"/>
  <c r="S43" i="22"/>
  <c r="Q43" i="22"/>
  <c r="P43" i="22"/>
  <c r="O43" i="22"/>
  <c r="N43" i="22"/>
  <c r="M43" i="22"/>
  <c r="L43" i="22"/>
  <c r="K43" i="22"/>
  <c r="J43" i="22"/>
  <c r="I43" i="22"/>
  <c r="H43" i="22"/>
  <c r="B43" i="22"/>
  <c r="U35" i="22"/>
  <c r="T35" i="22"/>
  <c r="S35" i="22"/>
  <c r="Q35" i="22"/>
  <c r="P35" i="22"/>
  <c r="O35" i="22"/>
  <c r="N35" i="22"/>
  <c r="M35" i="22"/>
  <c r="L35" i="22"/>
  <c r="K35" i="22"/>
  <c r="J35" i="22"/>
  <c r="I35" i="22"/>
  <c r="H35" i="22"/>
  <c r="B35" i="22"/>
  <c r="U34" i="22"/>
  <c r="T34" i="22"/>
  <c r="S34" i="22"/>
  <c r="Q34" i="22"/>
  <c r="P34" i="22"/>
  <c r="O34" i="22"/>
  <c r="N34" i="22"/>
  <c r="M34" i="22"/>
  <c r="L34" i="22"/>
  <c r="K34" i="22"/>
  <c r="J34" i="22"/>
  <c r="I34" i="22"/>
  <c r="H34" i="22"/>
  <c r="B34" i="22"/>
  <c r="U33" i="22"/>
  <c r="T33" i="22"/>
  <c r="S33" i="22"/>
  <c r="Q33" i="22"/>
  <c r="P33" i="22"/>
  <c r="O33" i="22"/>
  <c r="N33" i="22"/>
  <c r="M33" i="22"/>
  <c r="L33" i="22"/>
  <c r="K33" i="22"/>
  <c r="J33" i="22"/>
  <c r="I33" i="22"/>
  <c r="H33" i="22"/>
  <c r="B33" i="22"/>
  <c r="U32" i="22"/>
  <c r="T32" i="22"/>
  <c r="S32" i="22"/>
  <c r="Q32" i="22"/>
  <c r="P32" i="22"/>
  <c r="O32" i="22"/>
  <c r="N32" i="22"/>
  <c r="M32" i="22"/>
  <c r="L32" i="22"/>
  <c r="K32" i="22"/>
  <c r="J32" i="22"/>
  <c r="I32" i="22"/>
  <c r="H32" i="22"/>
  <c r="B32" i="22"/>
  <c r="U31" i="22"/>
  <c r="T31" i="22"/>
  <c r="S31" i="22"/>
  <c r="Q31" i="22"/>
  <c r="P31" i="22"/>
  <c r="O31" i="22"/>
  <c r="N31" i="22"/>
  <c r="M31" i="22"/>
  <c r="L31" i="22"/>
  <c r="K31" i="22"/>
  <c r="J31" i="22"/>
  <c r="I31" i="22"/>
  <c r="H31" i="22"/>
  <c r="B31" i="22"/>
  <c r="U30" i="22"/>
  <c r="T30" i="22"/>
  <c r="S30" i="22"/>
  <c r="Q30" i="22"/>
  <c r="P30" i="22"/>
  <c r="O30" i="22"/>
  <c r="N30" i="22"/>
  <c r="M30" i="22"/>
  <c r="L30" i="22"/>
  <c r="K30" i="22"/>
  <c r="J30" i="22"/>
  <c r="I30" i="22"/>
  <c r="H30" i="22"/>
  <c r="B30" i="22"/>
  <c r="U29" i="22"/>
  <c r="T29" i="22"/>
  <c r="S29" i="22"/>
  <c r="Q29" i="22"/>
  <c r="P29" i="22"/>
  <c r="O29" i="22"/>
  <c r="N29" i="22"/>
  <c r="M29" i="22"/>
  <c r="L29" i="22"/>
  <c r="K29" i="22"/>
  <c r="J29" i="22"/>
  <c r="I29" i="22"/>
  <c r="H29" i="22"/>
  <c r="B29" i="22"/>
  <c r="U28" i="22"/>
  <c r="T28" i="22"/>
  <c r="S28" i="22"/>
  <c r="Q28" i="22"/>
  <c r="P28" i="22"/>
  <c r="O28" i="22"/>
  <c r="N28" i="22"/>
  <c r="M28" i="22"/>
  <c r="L28" i="22"/>
  <c r="K28" i="22"/>
  <c r="J28" i="22"/>
  <c r="I28" i="22"/>
  <c r="H28" i="22"/>
  <c r="B28" i="22"/>
  <c r="U27" i="22"/>
  <c r="T27" i="22"/>
  <c r="S27" i="22"/>
  <c r="Q27" i="22"/>
  <c r="P27" i="22"/>
  <c r="O27" i="22"/>
  <c r="N27" i="22"/>
  <c r="M27" i="22"/>
  <c r="L27" i="22"/>
  <c r="K27" i="22"/>
  <c r="J27" i="22"/>
  <c r="I27" i="22"/>
  <c r="H27" i="22"/>
  <c r="B27" i="22"/>
  <c r="U24" i="22"/>
  <c r="T24" i="22"/>
  <c r="S24" i="22"/>
  <c r="Q24" i="22"/>
  <c r="P24" i="22"/>
  <c r="O24" i="22"/>
  <c r="N24" i="22"/>
  <c r="M24" i="22"/>
  <c r="L24" i="22"/>
  <c r="K24" i="22"/>
  <c r="J24" i="22"/>
  <c r="I24" i="22"/>
  <c r="H24" i="22"/>
  <c r="B24" i="22"/>
  <c r="U23" i="22"/>
  <c r="T23" i="22"/>
  <c r="S23" i="22"/>
  <c r="Q23" i="22"/>
  <c r="P23" i="22"/>
  <c r="O23" i="22"/>
  <c r="N23" i="22"/>
  <c r="M23" i="22"/>
  <c r="L23" i="22"/>
  <c r="K23" i="22"/>
  <c r="J23" i="22"/>
  <c r="I23" i="22"/>
  <c r="H23" i="22"/>
  <c r="B23" i="22"/>
  <c r="U22" i="22"/>
  <c r="T22" i="22"/>
  <c r="S22" i="22"/>
  <c r="Q22" i="22"/>
  <c r="P22" i="22"/>
  <c r="O22" i="22"/>
  <c r="N22" i="22"/>
  <c r="M22" i="22"/>
  <c r="L22" i="22"/>
  <c r="K22" i="22"/>
  <c r="J22" i="22"/>
  <c r="I22" i="22"/>
  <c r="H22" i="22"/>
  <c r="B22" i="22"/>
  <c r="U21" i="22"/>
  <c r="T21" i="22"/>
  <c r="S21" i="22"/>
  <c r="Q21" i="22"/>
  <c r="P21" i="22"/>
  <c r="O21" i="22"/>
  <c r="N21" i="22"/>
  <c r="M21" i="22"/>
  <c r="L21" i="22"/>
  <c r="K21" i="22"/>
  <c r="J21" i="22"/>
  <c r="I21" i="22"/>
  <c r="H21" i="22"/>
  <c r="B21" i="22"/>
  <c r="U20" i="22"/>
  <c r="T20" i="22"/>
  <c r="S20" i="22"/>
  <c r="Q20" i="22"/>
  <c r="P20" i="22"/>
  <c r="O20" i="22"/>
  <c r="N20" i="22"/>
  <c r="M20" i="22"/>
  <c r="L20" i="22"/>
  <c r="K20" i="22"/>
  <c r="J20" i="22"/>
  <c r="I20" i="22"/>
  <c r="H20" i="22"/>
  <c r="B20" i="22"/>
  <c r="U19" i="22"/>
  <c r="T19" i="22"/>
  <c r="S19" i="22"/>
  <c r="Q19" i="22"/>
  <c r="P19" i="22"/>
  <c r="O19" i="22"/>
  <c r="N19" i="22"/>
  <c r="M19" i="22"/>
  <c r="L19" i="22"/>
  <c r="K19" i="22"/>
  <c r="J19" i="22"/>
  <c r="I19" i="22"/>
  <c r="H19" i="22"/>
  <c r="B19" i="22"/>
  <c r="U18" i="22"/>
  <c r="T18" i="22"/>
  <c r="S18" i="22"/>
  <c r="Q18" i="22"/>
  <c r="P18" i="22"/>
  <c r="O18" i="22"/>
  <c r="N18" i="22"/>
  <c r="M18" i="22"/>
  <c r="L18" i="22"/>
  <c r="K18" i="22"/>
  <c r="J18" i="22"/>
  <c r="I18" i="22"/>
  <c r="H18" i="22"/>
  <c r="B18" i="22"/>
  <c r="U17" i="22"/>
  <c r="T17" i="22"/>
  <c r="S17" i="22"/>
  <c r="Q17" i="22"/>
  <c r="P17" i="22"/>
  <c r="O17" i="22"/>
  <c r="N17" i="22"/>
  <c r="M17" i="22"/>
  <c r="L17" i="22"/>
  <c r="K17" i="22"/>
  <c r="J17" i="22"/>
  <c r="I17" i="22"/>
  <c r="H17" i="22"/>
  <c r="B17" i="22"/>
  <c r="U16" i="22"/>
  <c r="T16" i="22"/>
  <c r="S16" i="22"/>
  <c r="Q16" i="22"/>
  <c r="P16" i="22"/>
  <c r="O16" i="22"/>
  <c r="N16" i="22"/>
  <c r="M16" i="22"/>
  <c r="L16" i="22"/>
  <c r="K16" i="22"/>
  <c r="J16" i="22"/>
  <c r="I16" i="22"/>
  <c r="H16" i="22"/>
  <c r="B16" i="22"/>
  <c r="U15" i="22"/>
  <c r="T15" i="22"/>
  <c r="S15" i="22"/>
  <c r="Q15" i="22"/>
  <c r="P15" i="22"/>
  <c r="O15" i="22"/>
  <c r="N15" i="22"/>
  <c r="M15" i="22"/>
  <c r="L15" i="22"/>
  <c r="K15" i="22"/>
  <c r="J15" i="22"/>
  <c r="I15" i="22"/>
  <c r="H15" i="22"/>
  <c r="B15" i="22"/>
  <c r="U14" i="22"/>
  <c r="T14" i="22"/>
  <c r="S14" i="22"/>
  <c r="Q14" i="22"/>
  <c r="P14" i="22"/>
  <c r="O14" i="22"/>
  <c r="N14" i="22"/>
  <c r="M14" i="22"/>
  <c r="L14" i="22"/>
  <c r="K14" i="22"/>
  <c r="J14" i="22"/>
  <c r="I14" i="22"/>
  <c r="H14" i="22"/>
  <c r="B14" i="22"/>
  <c r="U13" i="22"/>
  <c r="T13" i="22"/>
  <c r="S13" i="22"/>
  <c r="Q13" i="22"/>
  <c r="P13" i="22"/>
  <c r="O13" i="22"/>
  <c r="N13" i="22"/>
  <c r="M13" i="22"/>
  <c r="L13" i="22"/>
  <c r="K13" i="22"/>
  <c r="J13" i="22"/>
  <c r="I13" i="22"/>
  <c r="H13" i="22"/>
  <c r="B13" i="22"/>
  <c r="C2" i="22"/>
  <c r="AM74" i="22" l="1"/>
  <c r="AU74" i="22"/>
  <c r="AU77" i="22" s="1"/>
  <c r="AU114" i="22" s="1"/>
  <c r="AU119" i="22" s="1"/>
  <c r="AW74" i="22"/>
  <c r="AP77" i="22"/>
  <c r="AP114" i="22" s="1"/>
  <c r="AP119" i="22" s="1"/>
  <c r="AV77" i="22"/>
  <c r="AV114" i="22" s="1"/>
  <c r="AV119" i="22" s="1"/>
  <c r="AS77" i="22"/>
  <c r="AS114" i="22" s="1"/>
  <c r="AS119" i="22" s="1"/>
  <c r="AR77" i="22"/>
  <c r="AR114" i="22" s="1"/>
  <c r="AR119" i="22" s="1"/>
  <c r="AN74" i="22"/>
  <c r="AN77" i="22" s="1"/>
  <c r="AN114" i="22" s="1"/>
  <c r="AN119" i="22" s="1"/>
  <c r="AM77" i="22"/>
  <c r="AM114" i="22" s="1"/>
  <c r="AM119" i="22" s="1"/>
  <c r="AT74" i="22"/>
  <c r="AT77" i="22" s="1"/>
  <c r="AT114" i="22" s="1"/>
  <c r="AT119" i="22" s="1"/>
  <c r="AD111" i="22"/>
  <c r="AX111" i="22"/>
  <c r="Z111" i="22"/>
  <c r="AH111" i="22"/>
  <c r="AO77" i="22"/>
  <c r="AO114" i="22" s="1"/>
  <c r="AO119" i="22" s="1"/>
  <c r="AC111" i="22"/>
  <c r="AG111" i="22"/>
  <c r="AL111" i="22"/>
  <c r="AK77" i="22"/>
  <c r="AK114" i="22" s="1"/>
  <c r="AK119" i="22" s="1"/>
  <c r="AB111" i="22"/>
  <c r="AF111" i="22"/>
  <c r="AJ111" i="22"/>
  <c r="AW77" i="22"/>
  <c r="AW114" i="22" s="1"/>
  <c r="AW119" i="22" s="1"/>
  <c r="AA111" i="22"/>
  <c r="AE111" i="22"/>
  <c r="AI111" i="22"/>
  <c r="S111" i="22"/>
  <c r="L111" i="22"/>
  <c r="P111" i="22"/>
  <c r="J69" i="22"/>
  <c r="N69" i="22"/>
  <c r="H69" i="22"/>
  <c r="S50" i="22"/>
  <c r="S52" i="22" s="1"/>
  <c r="L50" i="22"/>
  <c r="L52" i="22" s="1"/>
  <c r="P50" i="22"/>
  <c r="P52" i="22" s="1"/>
  <c r="W18" i="22"/>
  <c r="W22" i="22"/>
  <c r="W23" i="22"/>
  <c r="W24" i="22"/>
  <c r="W109" i="22" l="1"/>
  <c r="W105" i="22"/>
  <c r="W20" i="22"/>
  <c r="N50" i="22"/>
  <c r="N52" i="22" s="1"/>
  <c r="J50" i="22"/>
  <c r="J52" i="22" s="1"/>
  <c r="P69" i="22"/>
  <c r="L69" i="22"/>
  <c r="S69" i="22"/>
  <c r="H111" i="22"/>
  <c r="N111" i="22"/>
  <c r="J111" i="22"/>
  <c r="W108" i="22"/>
  <c r="W21" i="22"/>
  <c r="W19" i="22"/>
  <c r="W17" i="22"/>
  <c r="W15" i="22"/>
  <c r="Q60" i="22"/>
  <c r="O60" i="22"/>
  <c r="M60" i="22"/>
  <c r="K60" i="22"/>
  <c r="I60" i="22"/>
  <c r="Q92" i="22"/>
  <c r="O92" i="22"/>
  <c r="M92" i="22"/>
  <c r="K92" i="22"/>
  <c r="I92" i="22"/>
  <c r="R66" i="22"/>
  <c r="W16" i="22"/>
  <c r="H60" i="22"/>
  <c r="H71" i="22" s="1"/>
  <c r="P60" i="22"/>
  <c r="N60" i="22"/>
  <c r="N71" i="22" s="1"/>
  <c r="L60" i="22"/>
  <c r="J60" i="22"/>
  <c r="J71" i="22" s="1"/>
  <c r="J74" i="22" s="1"/>
  <c r="S60" i="22"/>
  <c r="W67" i="22"/>
  <c r="W66" i="22"/>
  <c r="R108" i="22"/>
  <c r="R15" i="22"/>
  <c r="R87" i="22"/>
  <c r="R83" i="22"/>
  <c r="R45" i="22"/>
  <c r="R59" i="22"/>
  <c r="R100" i="22"/>
  <c r="R23" i="22"/>
  <c r="W14" i="22"/>
  <c r="W34" i="22"/>
  <c r="W32" i="22"/>
  <c r="W30" i="22"/>
  <c r="W28" i="22"/>
  <c r="W27" i="22"/>
  <c r="R43" i="22"/>
  <c r="Q50" i="22"/>
  <c r="Q52" i="22" s="1"/>
  <c r="O50" i="22"/>
  <c r="O52" i="22" s="1"/>
  <c r="M50" i="22"/>
  <c r="M52" i="22" s="1"/>
  <c r="K50" i="22"/>
  <c r="K52" i="22" s="1"/>
  <c r="I50" i="22"/>
  <c r="I52" i="22" s="1"/>
  <c r="W48" i="22"/>
  <c r="P71" i="22"/>
  <c r="P74" i="22" s="1"/>
  <c r="Q69" i="22"/>
  <c r="O69" i="22"/>
  <c r="M69" i="22"/>
  <c r="K69" i="22"/>
  <c r="I69" i="22"/>
  <c r="W62" i="22"/>
  <c r="H92" i="22"/>
  <c r="P92" i="22"/>
  <c r="N92" i="22"/>
  <c r="L92" i="22"/>
  <c r="J92" i="22"/>
  <c r="S92" i="22"/>
  <c r="Q111" i="22"/>
  <c r="O111" i="22"/>
  <c r="M111" i="22"/>
  <c r="K111" i="22"/>
  <c r="I111" i="22"/>
  <c r="W96" i="22"/>
  <c r="W45" i="22"/>
  <c r="R91" i="22"/>
  <c r="W88" i="22"/>
  <c r="W87" i="22"/>
  <c r="R104" i="22"/>
  <c r="W101" i="22"/>
  <c r="W100" i="22"/>
  <c r="R34" i="22"/>
  <c r="R30" i="22"/>
  <c r="R28" i="22"/>
  <c r="R68" i="22"/>
  <c r="R89" i="22"/>
  <c r="R110" i="22"/>
  <c r="R102" i="22"/>
  <c r="R19" i="22"/>
  <c r="R35" i="22"/>
  <c r="R33" i="22"/>
  <c r="W31" i="22"/>
  <c r="R29" i="22"/>
  <c r="R49" i="22"/>
  <c r="W59" i="22"/>
  <c r="R64" i="22"/>
  <c r="W63" i="22"/>
  <c r="W91" i="22"/>
  <c r="R85" i="22"/>
  <c r="W84" i="22"/>
  <c r="W83" i="22"/>
  <c r="R106" i="22"/>
  <c r="W104" i="22"/>
  <c r="R98" i="22"/>
  <c r="W97" i="22"/>
  <c r="R17" i="22"/>
  <c r="R21" i="22"/>
  <c r="W35" i="22"/>
  <c r="W33" i="22"/>
  <c r="W29" i="22"/>
  <c r="W43" i="22"/>
  <c r="W57" i="22"/>
  <c r="W81" i="22"/>
  <c r="W44" i="22"/>
  <c r="R44" i="22"/>
  <c r="W49" i="22"/>
  <c r="W58" i="22"/>
  <c r="R58" i="22"/>
  <c r="W68" i="22"/>
  <c r="W65" i="22"/>
  <c r="R65" i="22"/>
  <c r="W64" i="22"/>
  <c r="W90" i="22"/>
  <c r="R90" i="22"/>
  <c r="W89" i="22"/>
  <c r="W86" i="22"/>
  <c r="R86" i="22"/>
  <c r="W85" i="22"/>
  <c r="W82" i="22"/>
  <c r="R82" i="22"/>
  <c r="W110" i="22"/>
  <c r="W107" i="22"/>
  <c r="R107" i="22"/>
  <c r="W106" i="22"/>
  <c r="W103" i="22"/>
  <c r="R103" i="22"/>
  <c r="W102" i="22"/>
  <c r="W99" i="22"/>
  <c r="R99" i="22"/>
  <c r="W98" i="22"/>
  <c r="R27" i="22"/>
  <c r="R67" i="22"/>
  <c r="R63" i="22"/>
  <c r="R88" i="22"/>
  <c r="R84" i="22"/>
  <c r="R109" i="22"/>
  <c r="R105" i="22"/>
  <c r="R101" i="22"/>
  <c r="R97" i="22"/>
  <c r="R22" i="22"/>
  <c r="R18" i="22"/>
  <c r="R14" i="22"/>
  <c r="R32" i="22"/>
  <c r="R31" i="22"/>
  <c r="H50" i="22"/>
  <c r="H52" i="22" s="1"/>
  <c r="R48" i="22"/>
  <c r="R24" i="22"/>
  <c r="R20" i="22"/>
  <c r="R16" i="22"/>
  <c r="R62" i="22"/>
  <c r="R96" i="22"/>
  <c r="R57" i="22"/>
  <c r="R81" i="22"/>
  <c r="W46" i="22" l="1"/>
  <c r="L71" i="22"/>
  <c r="L74" i="22" s="1"/>
  <c r="I71" i="22"/>
  <c r="I74" i="22" s="1"/>
  <c r="Q71" i="22"/>
  <c r="Q74" i="22" s="1"/>
  <c r="S71" i="22"/>
  <c r="S74" i="22" s="1"/>
  <c r="N74" i="22"/>
  <c r="R60" i="22"/>
  <c r="M71" i="22"/>
  <c r="M74" i="22" s="1"/>
  <c r="R50" i="22"/>
  <c r="R52" i="22" s="1"/>
  <c r="K71" i="22"/>
  <c r="K74" i="22" s="1"/>
  <c r="O71" i="22"/>
  <c r="O74" i="22" s="1"/>
  <c r="R92" i="22"/>
  <c r="R111" i="22"/>
  <c r="H74" i="22"/>
  <c r="R69" i="22"/>
  <c r="W13" i="22"/>
  <c r="S25" i="22"/>
  <c r="S38" i="22" s="1"/>
  <c r="I25" i="22"/>
  <c r="I38" i="22" s="1"/>
  <c r="I77" i="22" s="1"/>
  <c r="I114" i="22" s="1"/>
  <c r="J25" i="22"/>
  <c r="J38" i="22" s="1"/>
  <c r="J77" i="22" s="1"/>
  <c r="J114" i="22" s="1"/>
  <c r="K25" i="22"/>
  <c r="K38" i="22" s="1"/>
  <c r="L25" i="22"/>
  <c r="L38" i="22" s="1"/>
  <c r="M25" i="22"/>
  <c r="M38" i="22" s="1"/>
  <c r="N25" i="22"/>
  <c r="N38" i="22" s="1"/>
  <c r="O25" i="22"/>
  <c r="O38" i="22" s="1"/>
  <c r="P25" i="22"/>
  <c r="P38" i="22" s="1"/>
  <c r="P77" i="22" s="1"/>
  <c r="P114" i="22" s="1"/>
  <c r="Q25" i="22"/>
  <c r="Q38" i="22" s="1"/>
  <c r="L77" i="22" l="1"/>
  <c r="L114" i="22" s="1"/>
  <c r="K77" i="22"/>
  <c r="K114" i="22" s="1"/>
  <c r="N77" i="22"/>
  <c r="N114" i="22" s="1"/>
  <c r="Q77" i="22"/>
  <c r="Q114" i="22" s="1"/>
  <c r="M77" i="22"/>
  <c r="M114" i="22" s="1"/>
  <c r="S77" i="22"/>
  <c r="S114" i="22" s="1"/>
  <c r="R71" i="22"/>
  <c r="R74" i="22" s="1"/>
  <c r="O77" i="22"/>
  <c r="O114" i="22" s="1"/>
  <c r="R13" i="22"/>
  <c r="R25" i="22" s="1"/>
  <c r="R38" i="22" s="1"/>
  <c r="H25" i="22"/>
  <c r="H38" i="22" s="1"/>
  <c r="H77" i="22" s="1"/>
  <c r="H114" i="22" s="1"/>
  <c r="R77" i="22" l="1"/>
  <c r="R114" i="22" s="1"/>
  <c r="U50" i="22"/>
  <c r="U25" i="22"/>
  <c r="U36" i="22"/>
  <c r="U46" i="22"/>
  <c r="U69" i="22"/>
  <c r="U111" i="22"/>
  <c r="U60" i="22"/>
  <c r="U92" i="22"/>
  <c r="U52" i="22" l="1"/>
  <c r="V25" i="22"/>
  <c r="AD25" i="22"/>
  <c r="AD36" i="22"/>
  <c r="U38" i="22"/>
  <c r="U71" i="22"/>
  <c r="U74" i="22" l="1"/>
  <c r="U77" i="22" s="1"/>
  <c r="U114" i="22" s="1"/>
  <c r="AD38" i="22"/>
  <c r="T46" i="22"/>
  <c r="T25" i="22" l="1"/>
  <c r="T36" i="22"/>
  <c r="T50" i="22"/>
  <c r="T111" i="22" l="1"/>
  <c r="AX92" i="22"/>
  <c r="AL92" i="22"/>
  <c r="AJ92" i="22"/>
  <c r="AI92" i="22"/>
  <c r="AH92" i="22"/>
  <c r="AG92" i="22"/>
  <c r="AF92" i="22"/>
  <c r="AE92" i="22"/>
  <c r="AD92" i="22"/>
  <c r="AC92" i="22"/>
  <c r="AB92" i="22"/>
  <c r="AA92" i="22"/>
  <c r="Z92" i="22"/>
  <c r="V92" i="22"/>
  <c r="T92" i="22"/>
  <c r="AX69" i="22"/>
  <c r="AL69" i="22"/>
  <c r="AJ69" i="22"/>
  <c r="AI69" i="22"/>
  <c r="AH69" i="22"/>
  <c r="AG69" i="22"/>
  <c r="AF69" i="22"/>
  <c r="AE69" i="22"/>
  <c r="AD69" i="22"/>
  <c r="AC69" i="22"/>
  <c r="AB69" i="22"/>
  <c r="AA69" i="22"/>
  <c r="Z69" i="22"/>
  <c r="V69" i="22"/>
  <c r="T69" i="22"/>
  <c r="AX60" i="22"/>
  <c r="AL60" i="22"/>
  <c r="AJ60" i="22"/>
  <c r="AI60" i="22"/>
  <c r="AH60" i="22"/>
  <c r="AG60" i="22"/>
  <c r="AF60" i="22"/>
  <c r="AE60" i="22"/>
  <c r="AD60" i="22"/>
  <c r="AC60" i="22"/>
  <c r="AB60" i="22"/>
  <c r="AA60" i="22"/>
  <c r="Z60" i="22"/>
  <c r="V60" i="22"/>
  <c r="T60" i="22"/>
  <c r="AX50" i="22"/>
  <c r="AL50" i="22"/>
  <c r="AJ50" i="22"/>
  <c r="AI50" i="22"/>
  <c r="AH50" i="22"/>
  <c r="AG50" i="22"/>
  <c r="AF50" i="22"/>
  <c r="AE50" i="22"/>
  <c r="AD50" i="22"/>
  <c r="AC50" i="22"/>
  <c r="AB50" i="22"/>
  <c r="AA50" i="22"/>
  <c r="Z50" i="22"/>
  <c r="V50" i="22"/>
  <c r="AX46" i="22"/>
  <c r="AL46" i="22"/>
  <c r="AJ46" i="22"/>
  <c r="AI46" i="22"/>
  <c r="AH46" i="22"/>
  <c r="AG46" i="22"/>
  <c r="AF46" i="22"/>
  <c r="AE46" i="22"/>
  <c r="AD46" i="22"/>
  <c r="AC46" i="22"/>
  <c r="AB46" i="22"/>
  <c r="AA46" i="22"/>
  <c r="Z46" i="22"/>
  <c r="V46" i="22"/>
  <c r="T52" i="22"/>
  <c r="AX36" i="22"/>
  <c r="AL36" i="22"/>
  <c r="AJ36" i="22"/>
  <c r="AI36" i="22"/>
  <c r="AH36" i="22"/>
  <c r="AG36" i="22"/>
  <c r="AF36" i="22"/>
  <c r="AE36" i="22"/>
  <c r="AC36" i="22"/>
  <c r="AB36" i="22"/>
  <c r="AA36" i="22"/>
  <c r="Z36" i="22"/>
  <c r="V36" i="22"/>
  <c r="AX25" i="22"/>
  <c r="AL25" i="22"/>
  <c r="AJ25" i="22"/>
  <c r="AI25" i="22"/>
  <c r="AH25" i="22"/>
  <c r="AG25" i="22"/>
  <c r="AF25" i="22"/>
  <c r="AE25" i="22"/>
  <c r="AC25" i="22"/>
  <c r="AB25" i="22"/>
  <c r="AA25" i="22"/>
  <c r="Z25" i="22"/>
  <c r="T38" i="22"/>
  <c r="AF38" i="22" l="1"/>
  <c r="AH38" i="22"/>
  <c r="AJ38" i="22"/>
  <c r="AL38" i="22"/>
  <c r="AX38" i="22"/>
  <c r="V71" i="22"/>
  <c r="AA71" i="22"/>
  <c r="AC71" i="22"/>
  <c r="AE71" i="22"/>
  <c r="AG71" i="22"/>
  <c r="AI71" i="22"/>
  <c r="Z38" i="22"/>
  <c r="AB38" i="22"/>
  <c r="T71" i="22"/>
  <c r="Z71" i="22"/>
  <c r="AB71" i="22"/>
  <c r="AD71" i="22"/>
  <c r="AF71" i="22"/>
  <c r="AH71" i="22"/>
  <c r="AJ71" i="22"/>
  <c r="AL71" i="22"/>
  <c r="AX71" i="22"/>
  <c r="AA52" i="22"/>
  <c r="AA74" i="22" s="1"/>
  <c r="AC52" i="22"/>
  <c r="AC74" i="22" s="1"/>
  <c r="AE52" i="22"/>
  <c r="AE74" i="22" s="1"/>
  <c r="AG52" i="22"/>
  <c r="AI52" i="22"/>
  <c r="AI74" i="22" s="1"/>
  <c r="V38" i="22"/>
  <c r="AA38" i="22"/>
  <c r="AC38" i="22"/>
  <c r="AE38" i="22"/>
  <c r="AG38" i="22"/>
  <c r="AI38" i="22"/>
  <c r="V52" i="22"/>
  <c r="Z52" i="22"/>
  <c r="AB52" i="22"/>
  <c r="AD52" i="22"/>
  <c r="AF52" i="22"/>
  <c r="AH52" i="22"/>
  <c r="AJ52" i="22"/>
  <c r="AL52" i="22"/>
  <c r="AX52" i="22"/>
  <c r="AG74" i="22" l="1"/>
  <c r="AG77" i="22" s="1"/>
  <c r="AG114" i="22" s="1"/>
  <c r="AG119" i="22" s="1"/>
  <c r="V74" i="22"/>
  <c r="V77" i="22" s="1"/>
  <c r="V114" i="22" s="1"/>
  <c r="AX74" i="22"/>
  <c r="AX77" i="22" s="1"/>
  <c r="AX114" i="22" s="1"/>
  <c r="AX119" i="22" s="1"/>
  <c r="AL74" i="22"/>
  <c r="AL77" i="22" s="1"/>
  <c r="AL114" i="22" s="1"/>
  <c r="AL119" i="22" s="1"/>
  <c r="AH74" i="22"/>
  <c r="AH77" i="22" s="1"/>
  <c r="AH114" i="22" s="1"/>
  <c r="AH119" i="22" s="1"/>
  <c r="Z74" i="22"/>
  <c r="Z77" i="22" s="1"/>
  <c r="Z114" i="22" s="1"/>
  <c r="Z119" i="22" s="1"/>
  <c r="AC77" i="22"/>
  <c r="AC114" i="22" s="1"/>
  <c r="AC119" i="22" s="1"/>
  <c r="T74" i="22"/>
  <c r="T77" i="22" s="1"/>
  <c r="T114" i="22" s="1"/>
  <c r="AJ74" i="22"/>
  <c r="AJ77" i="22" s="1"/>
  <c r="AJ114" i="22" s="1"/>
  <c r="AJ119" i="22" s="1"/>
  <c r="AF74" i="22"/>
  <c r="AF77" i="22" s="1"/>
  <c r="AF114" i="22" s="1"/>
  <c r="AF119" i="22" s="1"/>
  <c r="AB74" i="22"/>
  <c r="AB77" i="22" s="1"/>
  <c r="AB114" i="22" s="1"/>
  <c r="AB119" i="22" s="1"/>
  <c r="AI77" i="22"/>
  <c r="AI114" i="22" s="1"/>
  <c r="AI119" i="22" s="1"/>
  <c r="AE77" i="22"/>
  <c r="AE114" i="22" s="1"/>
  <c r="AE119" i="22" s="1"/>
  <c r="AA77" i="22"/>
  <c r="AA114" i="22" s="1"/>
  <c r="AA119" i="22" s="1"/>
  <c r="AD74" i="22"/>
  <c r="AD77" i="22" s="1"/>
  <c r="AD114" i="22" s="1"/>
  <c r="AD119" i="22" s="1"/>
</calcChain>
</file>

<file path=xl/sharedStrings.xml><?xml version="1.0" encoding="utf-8"?>
<sst xmlns="http://schemas.openxmlformats.org/spreadsheetml/2006/main" count="566" uniqueCount="294">
  <si>
    <t>CO</t>
  </si>
  <si>
    <t>Partikel</t>
  </si>
  <si>
    <t>NMVOC</t>
  </si>
  <si>
    <t>als C</t>
  </si>
  <si>
    <t>PAK</t>
  </si>
  <si>
    <t>Benzol</t>
  </si>
  <si>
    <t>kW</t>
  </si>
  <si>
    <t>Dauerbrandöfen</t>
  </si>
  <si>
    <t>Kamine</t>
  </si>
  <si>
    <t>Kaminöfen</t>
  </si>
  <si>
    <t>Pelletöfen</t>
  </si>
  <si>
    <t>Stückholzkessel (manuell)</t>
  </si>
  <si>
    <t>&gt; 50</t>
  </si>
  <si>
    <t>Pelletkessel</t>
  </si>
  <si>
    <t>Pelletkessel </t>
  </si>
  <si>
    <t>Badeöfen</t>
  </si>
  <si>
    <t>Herde</t>
  </si>
  <si>
    <t>CH4</t>
  </si>
  <si>
    <t>Hackschnitzelkessel (autom.)</t>
  </si>
  <si>
    <t xml:space="preserve">Einblasfeuerung </t>
  </si>
  <si>
    <t xml:space="preserve">Unterschubfeuerung </t>
  </si>
  <si>
    <t xml:space="preserve">Vorofenfeuerung </t>
  </si>
  <si>
    <t>PM1</t>
  </si>
  <si>
    <t>PM2,5</t>
  </si>
  <si>
    <t>PM10</t>
  </si>
  <si>
    <t>Anzahl</t>
  </si>
  <si>
    <t>NWL</t>
  </si>
  <si>
    <t>Brennstoff</t>
  </si>
  <si>
    <t>RH</t>
  </si>
  <si>
    <t>KO</t>
  </si>
  <si>
    <t>HK</t>
  </si>
  <si>
    <t>OK</t>
  </si>
  <si>
    <t>VW</t>
  </si>
  <si>
    <t>HD, HE</t>
  </si>
  <si>
    <t>Räucheranlagen</t>
  </si>
  <si>
    <t>5</t>
  </si>
  <si>
    <t>4.2</t>
  </si>
  <si>
    <t>6; 7</t>
  </si>
  <si>
    <t>RA</t>
  </si>
  <si>
    <t>Partikelfraktionen</t>
  </si>
  <si>
    <t>Größen-</t>
  </si>
  <si>
    <t>klasse</t>
  </si>
  <si>
    <t>Feuer-</t>
  </si>
  <si>
    <t>stätten-</t>
  </si>
  <si>
    <t>art</t>
  </si>
  <si>
    <t>gasförmige Brennstoffe</t>
  </si>
  <si>
    <t>DW</t>
  </si>
  <si>
    <t>10</t>
  </si>
  <si>
    <t>flüssige Brennstoffe</t>
  </si>
  <si>
    <t>Durchlaufwasserheizer</t>
  </si>
  <si>
    <t>Vorratswasserheizer</t>
  </si>
  <si>
    <t>9</t>
  </si>
  <si>
    <t>ERF</t>
  </si>
  <si>
    <t>CO2</t>
  </si>
  <si>
    <t>SO2</t>
  </si>
  <si>
    <t>PCDD/F</t>
  </si>
  <si>
    <t>N2O</t>
  </si>
  <si>
    <t>HCl</t>
  </si>
  <si>
    <t>As</t>
  </si>
  <si>
    <t>Cd</t>
  </si>
  <si>
    <t>Cr</t>
  </si>
  <si>
    <t>Cu</t>
  </si>
  <si>
    <t>Hg</t>
  </si>
  <si>
    <t>Ni</t>
  </si>
  <si>
    <t>Pb</t>
  </si>
  <si>
    <t>V</t>
  </si>
  <si>
    <t>Zn</t>
  </si>
  <si>
    <t>ZFA</t>
  </si>
  <si>
    <t>Festbrennstoffe, Steinkohle</t>
  </si>
  <si>
    <t>Festbrennstoffe, Braunkohle</t>
  </si>
  <si>
    <t>sonstige</t>
  </si>
  <si>
    <t>2</t>
  </si>
  <si>
    <t>Raumheizer u. sonstige</t>
  </si>
  <si>
    <t>BHKW</t>
  </si>
  <si>
    <t>Verbrennungsmotoren</t>
  </si>
  <si>
    <t xml:space="preserve">Kompressionswärmepumpen
</t>
  </si>
  <si>
    <t>Küchengeräte</t>
  </si>
  <si>
    <t xml:space="preserve">Waschen/Reinigen
</t>
  </si>
  <si>
    <t>BH</t>
  </si>
  <si>
    <t xml:space="preserve">RD, WM, WT, WK, WL </t>
  </si>
  <si>
    <t>Notstromaggregate</t>
  </si>
  <si>
    <t>VM</t>
  </si>
  <si>
    <t>NO</t>
  </si>
  <si>
    <t>WP, WA, FC</t>
  </si>
  <si>
    <t>(HW+BW)</t>
  </si>
  <si>
    <t>&gt;50</t>
  </si>
  <si>
    <t>&gt;25 - 50</t>
  </si>
  <si>
    <t xml:space="preserve">NOx </t>
  </si>
  <si>
    <t>als NO2</t>
  </si>
  <si>
    <t xml:space="preserve">VOC </t>
  </si>
  <si>
    <t>MW</t>
  </si>
  <si>
    <t>∑</t>
  </si>
  <si>
    <t>Festbrennstoffe, Biomasse</t>
  </si>
  <si>
    <t>alle Brennstoffe</t>
  </si>
  <si>
    <t>x</t>
  </si>
  <si>
    <t>t/a</t>
  </si>
  <si>
    <t>g/a</t>
  </si>
  <si>
    <t>I-TEQ</t>
  </si>
  <si>
    <t>kg/a</t>
  </si>
  <si>
    <t xml:space="preserve">4.2; 5 </t>
  </si>
  <si>
    <t>&gt;15 - 50</t>
  </si>
  <si>
    <t>∑ oder MW  ZFA</t>
  </si>
  <si>
    <t>∑ oder MW  Festbrennstoffe</t>
  </si>
  <si>
    <t>∑ oder MW  ERF</t>
  </si>
  <si>
    <t>&gt;10 - 25</t>
  </si>
  <si>
    <t>Festbrennstoffe, Kohle</t>
  </si>
  <si>
    <t>Festbrennstoffe, alles</t>
  </si>
  <si>
    <t>10-12</t>
  </si>
  <si>
    <t>EEV</t>
  </si>
  <si>
    <t>EndEnergie</t>
  </si>
  <si>
    <t>Verbrauch</t>
  </si>
  <si>
    <t>mittlere</t>
  </si>
  <si>
    <r>
      <rPr>
        <b/>
        <sz val="10"/>
        <color theme="1"/>
        <rFont val="Calibri"/>
        <family val="2"/>
      </rPr>
      <t>≤</t>
    </r>
    <r>
      <rPr>
        <b/>
        <sz val="10"/>
        <color theme="1"/>
        <rFont val="Arial"/>
        <family val="2"/>
      </rPr>
      <t>10</t>
    </r>
  </si>
  <si>
    <t>GK, KK, BA, BP, KB, FT, GY, KV, RT, EA, SI, WB, WO</t>
  </si>
  <si>
    <r>
      <t>KW;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UW</t>
    </r>
  </si>
  <si>
    <t>0 - 25</t>
  </si>
  <si>
    <t>0 - 15</t>
  </si>
  <si>
    <t xml:space="preserve">
</t>
  </si>
  <si>
    <t xml:space="preserve">RH
</t>
  </si>
  <si>
    <t xml:space="preserve">LE, SD, SH, LT, HO, SO, SF, BO
</t>
  </si>
  <si>
    <t>4; 4.1</t>
  </si>
  <si>
    <t xml:space="preserve"> </t>
  </si>
  <si>
    <t>HK
------
PO</t>
  </si>
  <si>
    <t>5a
------
4, 4.1, 5a</t>
  </si>
  <si>
    <t>8; 13</t>
  </si>
  <si>
    <t>Kachelöfen/ Grundöfen …</t>
  </si>
  <si>
    <t>&gt;25</t>
  </si>
  <si>
    <t>PO
------
HK</t>
  </si>
  <si>
    <t>1; 3</t>
  </si>
  <si>
    <t>1; 3; 3a</t>
  </si>
  <si>
    <t>Raumheizer</t>
  </si>
  <si>
    <t>RH, sonstige</t>
  </si>
  <si>
    <t>1970-1979</t>
  </si>
  <si>
    <t>1980-1984</t>
  </si>
  <si>
    <t>1985-1989</t>
  </si>
  <si>
    <t>1990-1994</t>
  </si>
  <si>
    <t>1995-1999</t>
  </si>
  <si>
    <t>2000-2004</t>
  </si>
  <si>
    <t>2005-2009</t>
  </si>
  <si>
    <t>2010-2014</t>
  </si>
  <si>
    <t>- 1969</t>
  </si>
  <si>
    <t>Altersstufe</t>
  </si>
  <si>
    <t>ohne</t>
  </si>
  <si>
    <t>Angabe</t>
  </si>
  <si>
    <t>mit</t>
  </si>
  <si>
    <t>Baujahr</t>
  </si>
  <si>
    <t>gesamt</t>
  </si>
  <si>
    <t>Kate-</t>
  </si>
  <si>
    <t>gorie</t>
  </si>
  <si>
    <t>4, 5a
------
5a</t>
  </si>
  <si>
    <t>4; 4.1; 5; 4.2; 5a</t>
  </si>
  <si>
    <t>offene Kamine</t>
  </si>
  <si>
    <t xml:space="preserve">Heizkessel (manuell) </t>
  </si>
  <si>
    <t>Heizkessel alle</t>
  </si>
  <si>
    <t>4; 4.1; 6; 7</t>
  </si>
  <si>
    <t xml:space="preserve">4.2; 5; 8; 13 </t>
  </si>
  <si>
    <t>nach ZIV</t>
  </si>
  <si>
    <t>nach</t>
  </si>
  <si>
    <t>1. BImSchV</t>
  </si>
  <si>
    <t xml:space="preserve">NWL </t>
  </si>
  <si>
    <t>KH, KE, GO, SG, SP</t>
  </si>
  <si>
    <t>4; 4.1 u.a.</t>
  </si>
  <si>
    <t>alle BiobrSt.</t>
  </si>
  <si>
    <t xml:space="preserve">Heizkessel (manuell+autom.) </t>
  </si>
  <si>
    <r>
      <t>Uml/KombiwaHeiz.</t>
    </r>
    <r>
      <rPr>
        <sz val="10"/>
        <color theme="1"/>
        <rFont val="Arial"/>
        <family val="2"/>
      </rPr>
      <t xml:space="preserve"> (BW+HW)</t>
    </r>
  </si>
  <si>
    <t>Heizkessel mit Gebläsebrenn.</t>
  </si>
  <si>
    <t xml:space="preserve">(einschl. Verdampfungs- </t>
  </si>
  <si>
    <t>brenner u. Brennwertkessel)</t>
  </si>
  <si>
    <t>sonst. Energieerzeugung/
Heizung/ Trocknung</t>
  </si>
  <si>
    <t xml:space="preserve">Waschen/ Reinigen
</t>
  </si>
  <si>
    <t>∑ oder MW  Biomasse-FSt.</t>
  </si>
  <si>
    <t>∑ oder MW  Steinkohle-FSt.</t>
  </si>
  <si>
    <t>∑ oder MW  Braunkohle-FSt.</t>
  </si>
  <si>
    <t>∑ oder MW  Kohle-FSt.</t>
  </si>
  <si>
    <t>∑ oder MW  Öl-FSt.</t>
  </si>
  <si>
    <t>∑ oder MW  Gas-FSt.</t>
  </si>
  <si>
    <t>∑ oder MW  alle Feuerstätten</t>
  </si>
  <si>
    <t>mg/a</t>
  </si>
  <si>
    <t>TJ</t>
  </si>
  <si>
    <t>Gebiet</t>
  </si>
  <si>
    <t>Emissionskategorie</t>
  </si>
  <si>
    <t>jVB_h</t>
  </si>
  <si>
    <t>mNWL/Anlage</t>
  </si>
  <si>
    <t>Partikel_t/a</t>
  </si>
  <si>
    <t>PM1_t/a</t>
  </si>
  <si>
    <t>PM25_t/a</t>
  </si>
  <si>
    <t>PM10_t/a</t>
  </si>
  <si>
    <t>CO2_t/a</t>
  </si>
  <si>
    <t>CO_t/a</t>
  </si>
  <si>
    <t>NOx_t/a</t>
  </si>
  <si>
    <t>SO2_t/a</t>
  </si>
  <si>
    <t>VOC_t/a</t>
  </si>
  <si>
    <t>CH4_t/a_abs</t>
  </si>
  <si>
    <t>NMVOC_t/a</t>
  </si>
  <si>
    <t>PCDD_F_g/a</t>
  </si>
  <si>
    <t>PAK_kg/a</t>
  </si>
  <si>
    <t>Benzol_t/a</t>
  </si>
  <si>
    <t>N2O_t/a_abs</t>
  </si>
  <si>
    <t>HCl_t/a</t>
  </si>
  <si>
    <t>As_kg/a</t>
  </si>
  <si>
    <t>Cd_kg/a</t>
  </si>
  <si>
    <t>Cr_kg/a</t>
  </si>
  <si>
    <t>Cu_kg/a</t>
  </si>
  <si>
    <t>Hg_kg/a</t>
  </si>
  <si>
    <t>Ni_kg/a</t>
  </si>
  <si>
    <t>Pb_kg/a</t>
  </si>
  <si>
    <t>V_kg/a</t>
  </si>
  <si>
    <t>Zn_kg/a</t>
  </si>
  <si>
    <t>CH4_t/a_CO2eq</t>
  </si>
  <si>
    <t>N2O_t/a_CO2eq</t>
  </si>
  <si>
    <t>bis 1969</t>
  </si>
  <si>
    <t>1970 bis 1979</t>
  </si>
  <si>
    <t>1980 bis 1984</t>
  </si>
  <si>
    <t>1985 bis 1989</t>
  </si>
  <si>
    <t>1990 bis 1994</t>
  </si>
  <si>
    <t>1995 bis 1999</t>
  </si>
  <si>
    <t>2000 bis 2004</t>
  </si>
  <si>
    <t>2005 bis 2009</t>
  </si>
  <si>
    <t>2010 bis 2014</t>
  </si>
  <si>
    <t>ab 2015</t>
  </si>
  <si>
    <t>Baujahr unbekannt</t>
  </si>
  <si>
    <t>EB01</t>
  </si>
  <si>
    <t>EB02</t>
  </si>
  <si>
    <t>EB03</t>
  </si>
  <si>
    <t>EB04</t>
  </si>
  <si>
    <t>EB05</t>
  </si>
  <si>
    <t>EB06</t>
  </si>
  <si>
    <t>EB07</t>
  </si>
  <si>
    <t>EB08</t>
  </si>
  <si>
    <t>EB09</t>
  </si>
  <si>
    <t>EB10</t>
  </si>
  <si>
    <t>EB11</t>
  </si>
  <si>
    <t>EB12</t>
  </si>
  <si>
    <t>EB13</t>
  </si>
  <si>
    <t>EB14</t>
  </si>
  <si>
    <t>EB15</t>
  </si>
  <si>
    <t>EB16</t>
  </si>
  <si>
    <t>EB17</t>
  </si>
  <si>
    <t>EB18</t>
  </si>
  <si>
    <t>EB19</t>
  </si>
  <si>
    <t>EB20</t>
  </si>
  <si>
    <t>EB21</t>
  </si>
  <si>
    <t>EG01</t>
  </si>
  <si>
    <t>EG02</t>
  </si>
  <si>
    <t>EG03</t>
  </si>
  <si>
    <t>EG04</t>
  </si>
  <si>
    <t>EG05</t>
  </si>
  <si>
    <t>EG06</t>
  </si>
  <si>
    <t>EG07</t>
  </si>
  <si>
    <t>EG08</t>
  </si>
  <si>
    <t>EG09</t>
  </si>
  <si>
    <t>EG10</t>
  </si>
  <si>
    <t>EG11</t>
  </si>
  <si>
    <t>EG12</t>
  </si>
  <si>
    <t>EG13</t>
  </si>
  <si>
    <t>EG14</t>
  </si>
  <si>
    <t>EG15</t>
  </si>
  <si>
    <t>EK01</t>
  </si>
  <si>
    <t>EK02</t>
  </si>
  <si>
    <t>EK03</t>
  </si>
  <si>
    <t>EK04</t>
  </si>
  <si>
    <t>EK05</t>
  </si>
  <si>
    <t>EK06</t>
  </si>
  <si>
    <t>EK07</t>
  </si>
  <si>
    <t>EK08</t>
  </si>
  <si>
    <t>EK09</t>
  </si>
  <si>
    <t>EK10</t>
  </si>
  <si>
    <t>EK11</t>
  </si>
  <si>
    <t>EK12</t>
  </si>
  <si>
    <t>EK13</t>
  </si>
  <si>
    <t>EK14</t>
  </si>
  <si>
    <t>EK15</t>
  </si>
  <si>
    <t>EO01</t>
  </si>
  <si>
    <t>EO02</t>
  </si>
  <si>
    <t>EO03</t>
  </si>
  <si>
    <t>EO04</t>
  </si>
  <si>
    <t>EO05</t>
  </si>
  <si>
    <t>EO06</t>
  </si>
  <si>
    <t>EO07</t>
  </si>
  <si>
    <t>EO08</t>
  </si>
  <si>
    <t>EO09</t>
  </si>
  <si>
    <t>EO10</t>
  </si>
  <si>
    <t>EO11</t>
  </si>
  <si>
    <t>EXxx</t>
  </si>
  <si>
    <t>Korrektur</t>
  </si>
  <si>
    <t>-faktor</t>
  </si>
  <si>
    <t>f2</t>
  </si>
  <si>
    <t>f2*EEV</t>
  </si>
  <si>
    <t>f2*Em</t>
  </si>
  <si>
    <r>
      <t xml:space="preserve">∆ </t>
    </r>
    <r>
      <rPr>
        <b/>
        <sz val="10"/>
        <color theme="1"/>
        <rFont val="Arial"/>
        <family val="2"/>
      </rPr>
      <t>korrigiert/ unkorrigiert</t>
    </r>
  </si>
  <si>
    <r>
      <t xml:space="preserve">Datenabfrage KFA Sachsen 2015; Ergebnistabelle: Anzahl, NWL, Endenergieverbrauch und Emissionen; </t>
    </r>
    <r>
      <rPr>
        <b/>
        <sz val="12"/>
        <color rgb="FFFF0000"/>
        <rFont val="Arial"/>
        <family val="2"/>
      </rPr>
      <t>Fassung mit Korrektur des Endenergieverbrauchs*</t>
    </r>
  </si>
  <si>
    <t>* zum Korrekturfaktor siehe extra Dokument "Datenabfrage KFA Sachsen 2015; Vergleich der Daten des Statistischen Landesamtes Sachsen mit den Ergebnissen des LfULG, Korrektur des Endenergieverbrauchs" (KFA-StaLA_Vergleich-KorrekturEndenergieverbrauch-20-02.pdf)</t>
  </si>
  <si>
    <t>∑ oder MW  alle Feuerstätten - unkorrigiert</t>
  </si>
  <si>
    <t>Kreis: Leipzig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</si>
</sst>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0.0"/>
    <numFmt numFmtId="166" formatCode="#,##0.000"/>
    <numFmt numFmtId="167" formatCode="#,##0.0"/>
    <numFmt numFmtId="168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Calibri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DF9C3"/>
        <bgColor indexed="64"/>
      </patternFill>
    </fill>
    <fill>
      <patternFill patternType="solid">
        <fgColor rgb="FFFFC9C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181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472">
    <xf numFmtId="0" fontId="0" fillId="0" borderId="0" xfId="0"/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Alignment="1">
      <alignment vertical="top"/>
    </xf>
    <xf numFmtId="2" fontId="3" fillId="0" borderId="0" xfId="0" applyNumberFormat="1" applyFont="1" applyBorder="1" applyAlignment="1">
      <alignment vertical="top"/>
    </xf>
    <xf numFmtId="2" fontId="4" fillId="0" borderId="0" xfId="0" applyNumberFormat="1" applyFont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vertical="top"/>
    </xf>
    <xf numFmtId="2" fontId="8" fillId="0" borderId="0" xfId="0" applyNumberFormat="1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/>
    </xf>
    <xf numFmtId="2" fontId="4" fillId="0" borderId="18" xfId="0" applyNumberFormat="1" applyFont="1" applyFill="1" applyBorder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5" borderId="0" xfId="0" applyNumberFormat="1" applyFont="1" applyFill="1" applyAlignment="1">
      <alignment horizontal="center" vertical="top"/>
    </xf>
    <xf numFmtId="2" fontId="3" fillId="5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horizontal="right"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8" borderId="1" xfId="0" applyNumberFormat="1" applyFont="1" applyFill="1" applyBorder="1" applyAlignment="1">
      <alignment horizontal="center" vertical="top"/>
    </xf>
    <xf numFmtId="2" fontId="3" fillId="0" borderId="0" xfId="0" applyNumberFormat="1" applyFont="1" applyBorder="1" applyAlignment="1">
      <alignment vertical="top"/>
    </xf>
    <xf numFmtId="2" fontId="7" fillId="0" borderId="0" xfId="0" applyNumberFormat="1" applyFont="1" applyFill="1" applyAlignment="1">
      <alignment vertical="top"/>
    </xf>
    <xf numFmtId="2" fontId="9" fillId="0" borderId="0" xfId="0" applyNumberFormat="1" applyFont="1" applyFill="1" applyBorder="1" applyAlignment="1">
      <alignment vertical="top"/>
    </xf>
    <xf numFmtId="2" fontId="4" fillId="0" borderId="9" xfId="0" applyNumberFormat="1" applyFont="1" applyFill="1" applyBorder="1" applyAlignment="1">
      <alignment vertical="top"/>
    </xf>
    <xf numFmtId="2" fontId="4" fillId="0" borderId="10" xfId="0" applyNumberFormat="1" applyFont="1" applyFill="1" applyBorder="1" applyAlignment="1">
      <alignment vertical="top"/>
    </xf>
    <xf numFmtId="2" fontId="3" fillId="0" borderId="11" xfId="0" applyNumberFormat="1" applyFont="1" applyFill="1" applyBorder="1" applyAlignment="1">
      <alignment vertical="top"/>
    </xf>
    <xf numFmtId="2" fontId="4" fillId="8" borderId="10" xfId="0" applyNumberFormat="1" applyFont="1" applyFill="1" applyBorder="1" applyAlignment="1">
      <alignment horizontal="center" vertical="top"/>
    </xf>
    <xf numFmtId="2" fontId="9" fillId="0" borderId="2" xfId="0" applyNumberFormat="1" applyFont="1" applyFill="1" applyBorder="1" applyAlignment="1">
      <alignment vertical="top" wrapText="1"/>
    </xf>
    <xf numFmtId="0" fontId="0" fillId="0" borderId="0" xfId="0" applyAlignment="1"/>
    <xf numFmtId="2" fontId="11" fillId="0" borderId="0" xfId="0" applyNumberFormat="1" applyFont="1" applyFill="1" applyBorder="1" applyAlignment="1">
      <alignment vertical="top"/>
    </xf>
    <xf numFmtId="49" fontId="4" fillId="0" borderId="0" xfId="0" applyNumberFormat="1" applyFont="1" applyAlignment="1">
      <alignment horizontal="center" vertical="top"/>
    </xf>
    <xf numFmtId="2" fontId="4" fillId="0" borderId="2" xfId="0" applyNumberFormat="1" applyFont="1" applyFill="1" applyBorder="1" applyAlignment="1">
      <alignment vertical="top"/>
    </xf>
    <xf numFmtId="2" fontId="4" fillId="0" borderId="1" xfId="0" applyNumberFormat="1" applyFont="1" applyFill="1" applyBorder="1" applyAlignment="1">
      <alignment horizontal="right" vertical="top"/>
    </xf>
    <xf numFmtId="49" fontId="4" fillId="4" borderId="2" xfId="0" applyNumberFormat="1" applyFont="1" applyFill="1" applyBorder="1" applyAlignment="1">
      <alignment horizontal="center" vertical="top"/>
    </xf>
    <xf numFmtId="2" fontId="4" fillId="0" borderId="4" xfId="0" applyNumberFormat="1" applyFont="1" applyFill="1" applyBorder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0" borderId="0" xfId="0" applyNumberFormat="1" applyFont="1" applyAlignment="1">
      <alignment horizontal="center" vertical="top"/>
    </xf>
    <xf numFmtId="2" fontId="3" fillId="4" borderId="3" xfId="0" applyNumberFormat="1" applyFont="1" applyFill="1" applyBorder="1" applyAlignment="1">
      <alignment vertical="top"/>
    </xf>
    <xf numFmtId="49" fontId="3" fillId="4" borderId="3" xfId="0" applyNumberFormat="1" applyFont="1" applyFill="1" applyBorder="1" applyAlignment="1">
      <alignment vertical="top"/>
    </xf>
    <xf numFmtId="2" fontId="3" fillId="4" borderId="1" xfId="0" applyNumberFormat="1" applyFont="1" applyFill="1" applyBorder="1" applyAlignment="1">
      <alignment vertical="top"/>
    </xf>
    <xf numFmtId="49" fontId="4" fillId="7" borderId="1" xfId="0" applyNumberFormat="1" applyFont="1" applyFill="1" applyBorder="1" applyAlignment="1">
      <alignment horizontal="center" vertical="top"/>
    </xf>
    <xf numFmtId="2" fontId="4" fillId="7" borderId="2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49" fontId="4" fillId="4" borderId="14" xfId="0" applyNumberFormat="1" applyFont="1" applyFill="1" applyBorder="1" applyAlignment="1">
      <alignment horizontal="center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4" borderId="3" xfId="0" applyNumberFormat="1" applyFont="1" applyFill="1" applyBorder="1" applyAlignment="1">
      <alignment horizontal="center" vertical="top"/>
    </xf>
    <xf numFmtId="49" fontId="4" fillId="4" borderId="10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/>
    </xf>
    <xf numFmtId="2" fontId="4" fillId="3" borderId="11" xfId="0" applyNumberFormat="1" applyFont="1" applyFill="1" applyBorder="1" applyAlignment="1">
      <alignment horizontal="center" vertical="top"/>
    </xf>
    <xf numFmtId="49" fontId="4" fillId="3" borderId="11" xfId="0" applyNumberFormat="1" applyFont="1" applyFill="1" applyBorder="1" applyAlignment="1">
      <alignment horizontal="center" vertical="top"/>
    </xf>
    <xf numFmtId="2" fontId="4" fillId="3" borderId="13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horizontal="center" vertical="top"/>
    </xf>
    <xf numFmtId="49" fontId="4" fillId="4" borderId="15" xfId="0" applyNumberFormat="1" applyFont="1" applyFill="1" applyBorder="1" applyAlignment="1">
      <alignment horizontal="center" vertical="top"/>
    </xf>
    <xf numFmtId="49" fontId="4" fillId="4" borderId="11" xfId="0" applyNumberFormat="1" applyFont="1" applyFill="1" applyBorder="1" applyAlignment="1">
      <alignment horizontal="center" vertical="top"/>
    </xf>
    <xf numFmtId="2" fontId="3" fillId="3" borderId="11" xfId="0" applyNumberFormat="1" applyFont="1" applyFill="1" applyBorder="1" applyAlignment="1">
      <alignment horizontal="center" vertical="top"/>
    </xf>
    <xf numFmtId="2" fontId="4" fillId="0" borderId="20" xfId="0" applyNumberFormat="1" applyFont="1" applyBorder="1" applyAlignment="1">
      <alignment vertical="top"/>
    </xf>
    <xf numFmtId="2" fontId="4" fillId="0" borderId="3" xfId="0" applyNumberFormat="1" applyFont="1" applyFill="1" applyBorder="1" applyAlignment="1">
      <alignment horizontal="center" vertical="top"/>
    </xf>
    <xf numFmtId="2" fontId="4" fillId="0" borderId="3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 wrapText="1"/>
    </xf>
    <xf numFmtId="2" fontId="11" fillId="0" borderId="20" xfId="0" applyNumberFormat="1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/>
    </xf>
    <xf numFmtId="2" fontId="4" fillId="4" borderId="3" xfId="0" applyNumberFormat="1" applyFont="1" applyFill="1" applyBorder="1" applyAlignment="1">
      <alignment horizontal="center" vertical="top"/>
    </xf>
    <xf numFmtId="2" fontId="11" fillId="0" borderId="20" xfId="0" applyNumberFormat="1" applyFont="1" applyFill="1" applyBorder="1" applyAlignment="1">
      <alignment vertical="top"/>
    </xf>
    <xf numFmtId="2" fontId="11" fillId="0" borderId="2" xfId="0" applyNumberFormat="1" applyFont="1" applyFill="1" applyBorder="1" applyAlignment="1">
      <alignment vertical="top" wrapText="1"/>
    </xf>
    <xf numFmtId="2" fontId="4" fillId="4" borderId="3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vertical="top"/>
    </xf>
    <xf numFmtId="2" fontId="4" fillId="4" borderId="1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center" vertical="top"/>
    </xf>
    <xf numFmtId="2" fontId="11" fillId="0" borderId="20" xfId="0" applyNumberFormat="1" applyFont="1" applyBorder="1" applyAlignment="1">
      <alignment vertical="top"/>
    </xf>
    <xf numFmtId="2" fontId="5" fillId="4" borderId="1" xfId="0" applyNumberFormat="1" applyFont="1" applyFill="1" applyBorder="1" applyAlignment="1">
      <alignment horizontal="left" vertical="top"/>
    </xf>
    <xf numFmtId="2" fontId="5" fillId="4" borderId="3" xfId="0" applyNumberFormat="1" applyFont="1" applyFill="1" applyBorder="1" applyAlignment="1">
      <alignment horizontal="left" vertical="top"/>
    </xf>
    <xf numFmtId="49" fontId="5" fillId="4" borderId="2" xfId="0" applyNumberFormat="1" applyFont="1" applyFill="1" applyBorder="1" applyAlignment="1">
      <alignment horizontal="left" vertical="top"/>
    </xf>
    <xf numFmtId="2" fontId="5" fillId="4" borderId="4" xfId="0" applyNumberFormat="1" applyFont="1" applyFill="1" applyBorder="1" applyAlignment="1">
      <alignment horizontal="center" vertical="top"/>
    </xf>
    <xf numFmtId="2" fontId="5" fillId="4" borderId="4" xfId="0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right" vertical="top"/>
    </xf>
    <xf numFmtId="49" fontId="4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>
      <alignment horizontal="center" vertical="top"/>
    </xf>
    <xf numFmtId="49" fontId="4" fillId="5" borderId="3" xfId="0" applyNumberFormat="1" applyFont="1" applyFill="1" applyBorder="1" applyAlignment="1">
      <alignment horizontal="center" vertical="top"/>
    </xf>
    <xf numFmtId="1" fontId="3" fillId="5" borderId="15" xfId="0" applyNumberFormat="1" applyFont="1" applyFill="1" applyBorder="1" applyAlignment="1">
      <alignment horizontal="center" vertical="top"/>
    </xf>
    <xf numFmtId="1" fontId="3" fillId="5" borderId="3" xfId="0" applyNumberFormat="1" applyFont="1" applyFill="1" applyBorder="1" applyAlignment="1">
      <alignment horizontal="center" vertical="top"/>
    </xf>
    <xf numFmtId="2" fontId="3" fillId="5" borderId="3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vertical="top"/>
    </xf>
    <xf numFmtId="49" fontId="4" fillId="0" borderId="19" xfId="0" applyNumberFormat="1" applyFont="1" applyFill="1" applyBorder="1" applyAlignment="1">
      <alignment vertical="top"/>
    </xf>
    <xf numFmtId="49" fontId="4" fillId="0" borderId="2" xfId="0" applyNumberFormat="1" applyFont="1" applyFill="1" applyBorder="1" applyAlignment="1">
      <alignment vertical="top"/>
    </xf>
    <xf numFmtId="2" fontId="4" fillId="2" borderId="1" xfId="0" applyNumberFormat="1" applyFont="1" applyFill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top"/>
    </xf>
    <xf numFmtId="2" fontId="4" fillId="8" borderId="2" xfId="0" applyNumberFormat="1" applyFont="1" applyFill="1" applyBorder="1" applyAlignment="1">
      <alignment horizontal="center" vertical="top"/>
    </xf>
    <xf numFmtId="2" fontId="4" fillId="8" borderId="11" xfId="0" applyNumberFormat="1" applyFont="1" applyFill="1" applyBorder="1" applyAlignment="1">
      <alignment horizontal="center" vertical="top"/>
    </xf>
    <xf numFmtId="49" fontId="4" fillId="8" borderId="11" xfId="0" applyNumberFormat="1" applyFont="1" applyFill="1" applyBorder="1" applyAlignment="1">
      <alignment horizontal="center" vertical="top"/>
    </xf>
    <xf numFmtId="2" fontId="4" fillId="8" borderId="13" xfId="0" applyNumberFormat="1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vertical="top"/>
    </xf>
    <xf numFmtId="49" fontId="4" fillId="5" borderId="14" xfId="0" applyNumberFormat="1" applyFont="1" applyFill="1" applyBorder="1" applyAlignment="1">
      <alignment horizontal="center" vertical="top"/>
    </xf>
    <xf numFmtId="49" fontId="4" fillId="0" borderId="20" xfId="0" applyNumberFormat="1" applyFont="1" applyFill="1" applyBorder="1" applyAlignment="1">
      <alignment vertical="top"/>
    </xf>
    <xf numFmtId="49" fontId="4" fillId="8" borderId="16" xfId="0" applyNumberFormat="1" applyFont="1" applyFill="1" applyBorder="1" applyAlignment="1">
      <alignment horizontal="center" vertical="top"/>
    </xf>
    <xf numFmtId="2" fontId="4" fillId="8" borderId="20" xfId="0" applyNumberFormat="1" applyFont="1" applyFill="1" applyBorder="1" applyAlignment="1">
      <alignment horizontal="center" vertical="top"/>
    </xf>
    <xf numFmtId="2" fontId="4" fillId="8" borderId="1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6" xfId="0" applyNumberFormat="1" applyFont="1" applyFill="1" applyBorder="1" applyAlignment="1">
      <alignment vertical="top"/>
    </xf>
    <xf numFmtId="49" fontId="4" fillId="0" borderId="7" xfId="0" applyNumberFormat="1" applyFont="1" applyFill="1" applyBorder="1" applyAlignment="1">
      <alignment vertical="top"/>
    </xf>
    <xf numFmtId="49" fontId="4" fillId="0" borderId="8" xfId="0" applyNumberFormat="1" applyFont="1" applyFill="1" applyBorder="1" applyAlignment="1">
      <alignment vertical="top"/>
    </xf>
    <xf numFmtId="49" fontId="4" fillId="0" borderId="20" xfId="0" applyNumberFormat="1" applyFont="1" applyFill="1" applyBorder="1" applyAlignment="1">
      <alignment vertical="top" wrapText="1"/>
    </xf>
    <xf numFmtId="49" fontId="11" fillId="0" borderId="20" xfId="0" applyNumberFormat="1" applyFont="1" applyFill="1" applyBorder="1" applyAlignment="1">
      <alignment vertical="top"/>
    </xf>
    <xf numFmtId="49" fontId="11" fillId="0" borderId="2" xfId="0" applyNumberFormat="1" applyFont="1" applyFill="1" applyBorder="1" applyAlignment="1">
      <alignment vertical="top"/>
    </xf>
    <xf numFmtId="2" fontId="3" fillId="0" borderId="1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vertical="top"/>
    </xf>
    <xf numFmtId="49" fontId="4" fillId="0" borderId="5" xfId="0" applyNumberFormat="1" applyFont="1" applyFill="1" applyBorder="1" applyAlignment="1">
      <alignment vertical="top"/>
    </xf>
    <xf numFmtId="49" fontId="4" fillId="0" borderId="28" xfId="0" applyNumberFormat="1" applyFont="1" applyFill="1" applyBorder="1" applyAlignment="1">
      <alignment vertical="top"/>
    </xf>
    <xf numFmtId="49" fontId="4" fillId="0" borderId="29" xfId="0" applyNumberFormat="1" applyFont="1" applyFill="1" applyBorder="1" applyAlignment="1">
      <alignment vertical="top"/>
    </xf>
    <xf numFmtId="49" fontId="4" fillId="5" borderId="28" xfId="0" applyNumberFormat="1" applyFont="1" applyFill="1" applyBorder="1" applyAlignment="1">
      <alignment vertical="top"/>
    </xf>
    <xf numFmtId="49" fontId="4" fillId="0" borderId="30" xfId="0" applyNumberFormat="1" applyFont="1" applyFill="1" applyBorder="1" applyAlignment="1">
      <alignment vertical="top"/>
    </xf>
    <xf numFmtId="49" fontId="4" fillId="4" borderId="27" xfId="0" applyNumberFormat="1" applyFont="1" applyFill="1" applyBorder="1" applyAlignment="1">
      <alignment vertical="top"/>
    </xf>
    <xf numFmtId="49" fontId="4" fillId="4" borderId="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vertical="top"/>
    </xf>
    <xf numFmtId="49" fontId="4" fillId="5" borderId="27" xfId="0" applyNumberFormat="1" applyFont="1" applyFill="1" applyBorder="1" applyAlignment="1">
      <alignment horizontal="center" vertical="top"/>
    </xf>
    <xf numFmtId="49" fontId="4" fillId="4" borderId="29" xfId="0" applyNumberFormat="1" applyFont="1" applyFill="1" applyBorder="1" applyAlignment="1">
      <alignment horizontal="center" vertical="top"/>
    </xf>
    <xf numFmtId="49" fontId="4" fillId="4" borderId="27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vertical="top"/>
    </xf>
    <xf numFmtId="2" fontId="4" fillId="0" borderId="11" xfId="0" applyNumberFormat="1" applyFont="1" applyFill="1" applyBorder="1" applyAlignment="1">
      <alignment horizontal="center" vertical="top"/>
    </xf>
    <xf numFmtId="49" fontId="4" fillId="0" borderId="11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11" fillId="0" borderId="11" xfId="0" applyNumberFormat="1" applyFont="1" applyFill="1" applyBorder="1" applyAlignment="1">
      <alignment horizontal="center" vertical="top"/>
    </xf>
    <xf numFmtId="2" fontId="11" fillId="0" borderId="13" xfId="0" applyNumberFormat="1" applyFont="1" applyFill="1" applyBorder="1" applyAlignment="1">
      <alignment horizontal="center" vertical="top"/>
    </xf>
    <xf numFmtId="2" fontId="4" fillId="0" borderId="1" xfId="0" applyNumberFormat="1" applyFont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2" fontId="11" fillId="0" borderId="11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center" vertical="top"/>
    </xf>
    <xf numFmtId="49" fontId="11" fillId="0" borderId="24" xfId="0" applyNumberFormat="1" applyFont="1" applyFill="1" applyBorder="1" applyAlignment="1">
      <alignment vertical="top"/>
    </xf>
    <xf numFmtId="49" fontId="11" fillId="0" borderId="25" xfId="0" applyNumberFormat="1" applyFont="1" applyFill="1" applyBorder="1" applyAlignment="1">
      <alignment vertical="top"/>
    </xf>
    <xf numFmtId="49" fontId="11" fillId="0" borderId="26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/>
    </xf>
    <xf numFmtId="49" fontId="11" fillId="0" borderId="13" xfId="0" applyNumberFormat="1" applyFont="1" applyFill="1" applyBorder="1" applyAlignment="1">
      <alignment vertical="top"/>
    </xf>
    <xf numFmtId="49" fontId="11" fillId="0" borderId="22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 wrapText="1"/>
    </xf>
    <xf numFmtId="2" fontId="4" fillId="5" borderId="2" xfId="0" applyNumberFormat="1" applyFont="1" applyFill="1" applyBorder="1" applyAlignment="1">
      <alignment vertical="top"/>
    </xf>
    <xf numFmtId="49" fontId="11" fillId="0" borderId="23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vertical="top"/>
    </xf>
    <xf numFmtId="49" fontId="11" fillId="0" borderId="11" xfId="0" applyNumberFormat="1" applyFont="1" applyFill="1" applyBorder="1" applyAlignment="1">
      <alignment vertical="top"/>
    </xf>
    <xf numFmtId="2" fontId="4" fillId="5" borderId="4" xfId="0" applyNumberFormat="1" applyFont="1" applyFill="1" applyBorder="1" applyAlignment="1">
      <alignment vertical="top"/>
    </xf>
    <xf numFmtId="2" fontId="4" fillId="0" borderId="4" xfId="0" applyNumberFormat="1" applyFont="1" applyFill="1" applyBorder="1" applyAlignment="1">
      <alignment vertical="top" wrapText="1"/>
    </xf>
    <xf numFmtId="49" fontId="11" fillId="0" borderId="11" xfId="0" applyNumberFormat="1" applyFont="1" applyFill="1" applyBorder="1" applyAlignment="1">
      <alignment horizontal="right" vertical="top"/>
    </xf>
    <xf numFmtId="49" fontId="11" fillId="4" borderId="15" xfId="0" applyNumberFormat="1" applyFont="1" applyFill="1" applyBorder="1" applyAlignment="1">
      <alignment horizontal="center" vertical="top"/>
    </xf>
    <xf numFmtId="2" fontId="4" fillId="0" borderId="29" xfId="0" applyNumberFormat="1" applyFont="1" applyFill="1" applyBorder="1" applyAlignment="1">
      <alignment horizontal="center" vertical="top"/>
    </xf>
    <xf numFmtId="49" fontId="4" fillId="4" borderId="0" xfId="0" applyNumberFormat="1" applyFont="1" applyFill="1" applyBorder="1" applyAlignment="1">
      <alignment horizontal="center" vertical="top"/>
    </xf>
    <xf numFmtId="49" fontId="4" fillId="8" borderId="17" xfId="0" applyNumberFormat="1" applyFont="1" applyFill="1" applyBorder="1" applyAlignment="1">
      <alignment horizontal="center" vertical="top"/>
    </xf>
    <xf numFmtId="49" fontId="4" fillId="8" borderId="4" xfId="0" applyNumberFormat="1" applyFont="1" applyFill="1" applyBorder="1" applyAlignment="1">
      <alignment horizontal="center" vertical="top"/>
    </xf>
    <xf numFmtId="49" fontId="4" fillId="8" borderId="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vertical="top"/>
    </xf>
    <xf numFmtId="2" fontId="3" fillId="7" borderId="1" xfId="0" applyNumberFormat="1" applyFont="1" applyFill="1" applyBorder="1" applyAlignment="1">
      <alignment horizontal="center" vertical="top"/>
    </xf>
    <xf numFmtId="2" fontId="3" fillId="0" borderId="10" xfId="0" applyNumberFormat="1" applyFont="1" applyFill="1" applyBorder="1" applyAlignment="1">
      <alignment vertical="top"/>
    </xf>
    <xf numFmtId="1" fontId="3" fillId="5" borderId="14" xfId="0" applyNumberFormat="1" applyFont="1" applyFill="1" applyBorder="1" applyAlignment="1">
      <alignment horizontal="center" vertical="top"/>
    </xf>
    <xf numFmtId="165" fontId="4" fillId="6" borderId="21" xfId="0" applyNumberFormat="1" applyFont="1" applyFill="1" applyBorder="1" applyAlignment="1">
      <alignment vertical="top"/>
    </xf>
    <xf numFmtId="165" fontId="4" fillId="5" borderId="21" xfId="0" applyNumberFormat="1" applyFont="1" applyFill="1" applyBorder="1" applyAlignment="1">
      <alignment vertical="top"/>
    </xf>
    <xf numFmtId="165" fontId="6" fillId="0" borderId="21" xfId="0" applyNumberFormat="1" applyFont="1" applyFill="1" applyBorder="1" applyAlignment="1">
      <alignment vertical="top"/>
    </xf>
    <xf numFmtId="49" fontId="4" fillId="4" borderId="21" xfId="0" applyNumberFormat="1" applyFont="1" applyFill="1" applyBorder="1" applyAlignment="1">
      <alignment horizontal="center" vertical="top"/>
    </xf>
    <xf numFmtId="2" fontId="4" fillId="2" borderId="10" xfId="0" applyNumberFormat="1" applyFont="1" applyFill="1" applyBorder="1" applyAlignment="1">
      <alignment horizontal="center" vertical="top"/>
    </xf>
    <xf numFmtId="49" fontId="4" fillId="2" borderId="10" xfId="0" applyNumberFormat="1" applyFont="1" applyFill="1" applyBorder="1" applyAlignment="1">
      <alignment horizontal="center" vertical="top"/>
    </xf>
    <xf numFmtId="2" fontId="4" fillId="2" borderId="12" xfId="0" applyNumberFormat="1" applyFont="1" applyFill="1" applyBorder="1" applyAlignment="1">
      <alignment horizontal="center" vertical="top"/>
    </xf>
    <xf numFmtId="2" fontId="3" fillId="0" borderId="1" xfId="0" applyNumberFormat="1" applyFont="1" applyBorder="1" applyAlignment="1">
      <alignment vertical="top"/>
    </xf>
    <xf numFmtId="2" fontId="11" fillId="0" borderId="15" xfId="0" applyNumberFormat="1" applyFont="1" applyFill="1" applyBorder="1" applyAlignment="1">
      <alignment horizontal="center" vertical="top"/>
    </xf>
    <xf numFmtId="2" fontId="4" fillId="0" borderId="27" xfId="0" applyNumberFormat="1" applyFont="1" applyFill="1" applyBorder="1" applyAlignment="1">
      <alignment horizontal="center" vertical="top"/>
    </xf>
    <xf numFmtId="2" fontId="4" fillId="8" borderId="14" xfId="0" applyNumberFormat="1" applyFont="1" applyFill="1" applyBorder="1" applyAlignment="1">
      <alignment horizontal="center" vertical="top"/>
    </xf>
    <xf numFmtId="2" fontId="4" fillId="8" borderId="3" xfId="0" applyNumberFormat="1" applyFont="1" applyFill="1" applyBorder="1" applyAlignment="1">
      <alignment horizontal="center" vertical="top"/>
    </xf>
    <xf numFmtId="2" fontId="4" fillId="8" borderId="15" xfId="0" applyNumberFormat="1" applyFont="1" applyFill="1" applyBorder="1" applyAlignment="1">
      <alignment horizontal="center" vertical="top"/>
    </xf>
    <xf numFmtId="2" fontId="4" fillId="7" borderId="3" xfId="0" applyNumberFormat="1" applyFont="1" applyFill="1" applyBorder="1" applyAlignment="1">
      <alignment horizontal="center" vertical="top"/>
    </xf>
    <xf numFmtId="2" fontId="4" fillId="3" borderId="15" xfId="0" applyNumberFormat="1" applyFont="1" applyFill="1" applyBorder="1" applyAlignment="1">
      <alignment horizontal="center" vertical="top"/>
    </xf>
    <xf numFmtId="2" fontId="4" fillId="2" borderId="14" xfId="0" applyNumberFormat="1" applyFont="1" applyFill="1" applyBorder="1" applyAlignment="1">
      <alignment horizontal="center" vertical="top"/>
    </xf>
    <xf numFmtId="2" fontId="4" fillId="2" borderId="3" xfId="0" applyNumberFormat="1" applyFont="1" applyFill="1" applyBorder="1" applyAlignment="1">
      <alignment horizontal="center" vertical="top"/>
    </xf>
    <xf numFmtId="49" fontId="11" fillId="4" borderId="11" xfId="0" applyNumberFormat="1" applyFont="1" applyFill="1" applyBorder="1" applyAlignment="1">
      <alignment horizontal="center" vertical="top"/>
    </xf>
    <xf numFmtId="49" fontId="11" fillId="4" borderId="15" xfId="0" applyNumberFormat="1" applyFont="1" applyFill="1" applyBorder="1" applyAlignment="1">
      <alignment vertical="top"/>
    </xf>
    <xf numFmtId="49" fontId="11" fillId="4" borderId="11" xfId="0" applyNumberFormat="1" applyFont="1" applyFill="1" applyBorder="1" applyAlignment="1">
      <alignment vertical="top"/>
    </xf>
    <xf numFmtId="49" fontId="3" fillId="4" borderId="2" xfId="0" applyNumberFormat="1" applyFont="1" applyFill="1" applyBorder="1" applyAlignment="1">
      <alignment horizontal="center" vertical="top"/>
    </xf>
    <xf numFmtId="49" fontId="11" fillId="4" borderId="13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vertical="top"/>
    </xf>
    <xf numFmtId="49" fontId="4" fillId="4" borderId="15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horizontal="center" vertical="top"/>
    </xf>
    <xf numFmtId="165" fontId="4" fillId="6" borderId="13" xfId="0" applyNumberFormat="1" applyFont="1" applyFill="1" applyBorder="1" applyAlignment="1">
      <alignment vertical="top"/>
    </xf>
    <xf numFmtId="1" fontId="4" fillId="5" borderId="13" xfId="0" applyNumberFormat="1" applyFont="1" applyFill="1" applyBorder="1" applyAlignment="1">
      <alignment vertical="top"/>
    </xf>
    <xf numFmtId="2" fontId="4" fillId="0" borderId="31" xfId="0" applyNumberFormat="1" applyFont="1" applyFill="1" applyBorder="1" applyAlignment="1">
      <alignment vertical="top"/>
    </xf>
    <xf numFmtId="49" fontId="4" fillId="0" borderId="32" xfId="0" applyNumberFormat="1" applyFont="1" applyFill="1" applyBorder="1" applyAlignment="1">
      <alignment vertical="top"/>
    </xf>
    <xf numFmtId="49" fontId="11" fillId="0" borderId="33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vertical="top"/>
    </xf>
    <xf numFmtId="2" fontId="4" fillId="0" borderId="2" xfId="0" applyNumberFormat="1" applyFont="1" applyBorder="1" applyAlignment="1">
      <alignment vertical="top"/>
    </xf>
    <xf numFmtId="2" fontId="4" fillId="0" borderId="2" xfId="0" applyNumberFormat="1" applyFont="1" applyFill="1" applyBorder="1" applyAlignment="1">
      <alignment vertical="top" wrapText="1"/>
    </xf>
    <xf numFmtId="49" fontId="4" fillId="5" borderId="29" xfId="0" applyNumberFormat="1" applyFont="1" applyFill="1" applyBorder="1" applyAlignment="1">
      <alignment vertical="top"/>
    </xf>
    <xf numFmtId="165" fontId="6" fillId="5" borderId="13" xfId="0" applyNumberFormat="1" applyFont="1" applyFill="1" applyBorder="1" applyAlignment="1">
      <alignment vertical="top"/>
    </xf>
    <xf numFmtId="49" fontId="4" fillId="4" borderId="13" xfId="0" applyNumberFormat="1" applyFont="1" applyFill="1" applyBorder="1" applyAlignment="1">
      <alignment horizontal="center" vertical="top"/>
    </xf>
    <xf numFmtId="49" fontId="9" fillId="0" borderId="29" xfId="0" applyNumberFormat="1" applyFont="1" applyFill="1" applyBorder="1" applyAlignment="1">
      <alignment vertical="top"/>
    </xf>
    <xf numFmtId="2" fontId="3" fillId="0" borderId="34" xfId="0" applyNumberFormat="1" applyFont="1" applyFill="1" applyBorder="1" applyAlignment="1">
      <alignment horizontal="center" vertical="top"/>
    </xf>
    <xf numFmtId="2" fontId="5" fillId="4" borderId="2" xfId="0" applyNumberFormat="1" applyFont="1" applyFill="1" applyBorder="1" applyAlignment="1">
      <alignment horizontal="left" vertical="top"/>
    </xf>
    <xf numFmtId="2" fontId="4" fillId="4" borderId="2" xfId="0" applyNumberFormat="1" applyFont="1" applyFill="1" applyBorder="1" applyAlignment="1">
      <alignment horizontal="center" vertical="top"/>
    </xf>
    <xf numFmtId="2" fontId="5" fillId="0" borderId="4" xfId="0" applyNumberFormat="1" applyFont="1" applyFill="1" applyBorder="1" applyAlignment="1">
      <alignment vertical="top"/>
    </xf>
    <xf numFmtId="2" fontId="5" fillId="5" borderId="20" xfId="0" applyNumberFormat="1" applyFont="1" applyFill="1" applyBorder="1" applyAlignment="1">
      <alignment horizontal="left" vertical="top"/>
    </xf>
    <xf numFmtId="2" fontId="5" fillId="5" borderId="20" xfId="0" applyNumberFormat="1" applyFont="1" applyFill="1" applyBorder="1" applyAlignment="1">
      <alignment vertical="top"/>
    </xf>
    <xf numFmtId="2" fontId="5" fillId="0" borderId="20" xfId="0" applyNumberFormat="1" applyFont="1" applyBorder="1" applyAlignment="1">
      <alignment horizontal="left" vertical="top"/>
    </xf>
    <xf numFmtId="3" fontId="4" fillId="6" borderId="16" xfId="0" applyNumberFormat="1" applyFont="1" applyFill="1" applyBorder="1" applyAlignment="1">
      <alignment vertical="top"/>
    </xf>
    <xf numFmtId="3" fontId="4" fillId="6" borderId="20" xfId="0" applyNumberFormat="1" applyFont="1" applyFill="1" applyBorder="1" applyAlignment="1">
      <alignment vertical="top"/>
    </xf>
    <xf numFmtId="3" fontId="4" fillId="6" borderId="21" xfId="0" applyNumberFormat="1" applyFont="1" applyFill="1" applyBorder="1" applyAlignment="1">
      <alignment vertical="top"/>
    </xf>
    <xf numFmtId="3" fontId="4" fillId="6" borderId="12" xfId="0" applyNumberFormat="1" applyFont="1" applyFill="1" applyBorder="1" applyAlignment="1">
      <alignment vertical="top"/>
    </xf>
    <xf numFmtId="3" fontId="4" fillId="6" borderId="2" xfId="0" applyNumberFormat="1" applyFont="1" applyFill="1" applyBorder="1" applyAlignment="1">
      <alignment vertical="top"/>
    </xf>
    <xf numFmtId="3" fontId="4" fillId="6" borderId="13" xfId="0" applyNumberFormat="1" applyFont="1" applyFill="1" applyBorder="1" applyAlignment="1">
      <alignment vertical="top"/>
    </xf>
    <xf numFmtId="3" fontId="4" fillId="6" borderId="17" xfId="0" applyNumberFormat="1" applyFont="1" applyFill="1" applyBorder="1" applyAlignment="1">
      <alignment vertical="top"/>
    </xf>
    <xf numFmtId="3" fontId="4" fillId="6" borderId="4" xfId="0" applyNumberFormat="1" applyFont="1" applyFill="1" applyBorder="1" applyAlignment="1">
      <alignment vertical="top"/>
    </xf>
    <xf numFmtId="3" fontId="4" fillId="6" borderId="22" xfId="0" applyNumberFormat="1" applyFont="1" applyFill="1" applyBorder="1" applyAlignment="1">
      <alignment vertical="top"/>
    </xf>
    <xf numFmtId="1" fontId="4" fillId="5" borderId="22" xfId="0" applyNumberFormat="1" applyFont="1" applyFill="1" applyBorder="1" applyAlignment="1">
      <alignment vertical="top"/>
    </xf>
    <xf numFmtId="1" fontId="4" fillId="6" borderId="22" xfId="0" applyNumberFormat="1" applyFont="1" applyFill="1" applyBorder="1" applyAlignment="1">
      <alignment vertical="top"/>
    </xf>
    <xf numFmtId="2" fontId="4" fillId="0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horizontal="center" vertical="top"/>
    </xf>
    <xf numFmtId="1" fontId="4" fillId="0" borderId="21" xfId="0" applyNumberFormat="1" applyFont="1" applyFill="1" applyBorder="1" applyAlignment="1">
      <alignment horizontal="right" vertical="top"/>
    </xf>
    <xf numFmtId="2" fontId="4" fillId="0" borderId="2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horizontal="center" vertical="top"/>
    </xf>
    <xf numFmtId="1" fontId="4" fillId="0" borderId="22" xfId="0" applyNumberFormat="1" applyFont="1" applyFill="1" applyBorder="1" applyAlignment="1">
      <alignment vertical="top"/>
    </xf>
    <xf numFmtId="3" fontId="4" fillId="5" borderId="20" xfId="0" applyNumberFormat="1" applyFont="1" applyFill="1" applyBorder="1" applyAlignment="1">
      <alignment vertical="top"/>
    </xf>
    <xf numFmtId="3" fontId="4" fillId="5" borderId="16" xfId="0" applyNumberFormat="1" applyFont="1" applyFill="1" applyBorder="1" applyAlignment="1">
      <alignment vertical="top"/>
    </xf>
    <xf numFmtId="3" fontId="4" fillId="5" borderId="21" xfId="0" applyNumberFormat="1" applyFont="1" applyFill="1" applyBorder="1" applyAlignment="1">
      <alignment vertical="top"/>
    </xf>
    <xf numFmtId="3" fontId="4" fillId="0" borderId="12" xfId="0" applyNumberFormat="1" applyFont="1" applyFill="1" applyBorder="1" applyAlignment="1">
      <alignment vertical="top"/>
    </xf>
    <xf numFmtId="3" fontId="4" fillId="0" borderId="2" xfId="0" applyNumberFormat="1" applyFont="1" applyFill="1" applyBorder="1" applyAlignment="1">
      <alignment vertical="top"/>
    </xf>
    <xf numFmtId="3" fontId="4" fillId="0" borderId="13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vertical="top"/>
    </xf>
    <xf numFmtId="3" fontId="4" fillId="0" borderId="21" xfId="0" applyNumberFormat="1" applyFont="1" applyFill="1" applyBorder="1" applyAlignment="1">
      <alignment vertical="top"/>
    </xf>
    <xf numFmtId="3" fontId="4" fillId="4" borderId="14" xfId="0" applyNumberFormat="1" applyFont="1" applyFill="1" applyBorder="1" applyAlignment="1">
      <alignment vertical="top"/>
    </xf>
    <xf numFmtId="3" fontId="4" fillId="4" borderId="3" xfId="0" applyNumberFormat="1" applyFont="1" applyFill="1" applyBorder="1" applyAlignment="1">
      <alignment vertical="top"/>
    </xf>
    <xf numFmtId="3" fontId="4" fillId="4" borderId="15" xfId="0" applyNumberFormat="1" applyFont="1" applyFill="1" applyBorder="1" applyAlignment="1">
      <alignment vertical="top"/>
    </xf>
    <xf numFmtId="3" fontId="4" fillId="4" borderId="17" xfId="0" applyNumberFormat="1" applyFont="1" applyFill="1" applyBorder="1" applyAlignment="1">
      <alignment vertical="top"/>
    </xf>
    <xf numFmtId="3" fontId="4" fillId="4" borderId="4" xfId="0" applyNumberFormat="1" applyFont="1" applyFill="1" applyBorder="1" applyAlignment="1">
      <alignment vertical="top"/>
    </xf>
    <xf numFmtId="3" fontId="4" fillId="4" borderId="22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horizontal="center" vertical="top"/>
    </xf>
    <xf numFmtId="3" fontId="4" fillId="0" borderId="20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right" vertical="top"/>
    </xf>
    <xf numFmtId="3" fontId="4" fillId="0" borderId="16" xfId="0" applyNumberFormat="1" applyFont="1" applyFill="1" applyBorder="1" applyAlignment="1">
      <alignment horizontal="right" vertical="top"/>
    </xf>
    <xf numFmtId="3" fontId="4" fillId="5" borderId="16" xfId="0" applyNumberFormat="1" applyFont="1" applyFill="1" applyBorder="1" applyAlignment="1">
      <alignment horizontal="center" vertical="top"/>
    </xf>
    <xf numFmtId="3" fontId="4" fillId="5" borderId="20" xfId="0" applyNumberFormat="1" applyFont="1" applyFill="1" applyBorder="1" applyAlignment="1">
      <alignment horizontal="center" vertical="top"/>
    </xf>
    <xf numFmtId="3" fontId="4" fillId="5" borderId="21" xfId="0" applyNumberFormat="1" applyFont="1" applyFill="1" applyBorder="1" applyAlignment="1">
      <alignment horizontal="center" vertical="top"/>
    </xf>
    <xf numFmtId="3" fontId="4" fillId="5" borderId="12" xfId="0" applyNumberFormat="1" applyFont="1" applyFill="1" applyBorder="1" applyAlignment="1">
      <alignment vertical="top"/>
    </xf>
    <xf numFmtId="3" fontId="4" fillId="5" borderId="2" xfId="0" applyNumberFormat="1" applyFont="1" applyFill="1" applyBorder="1" applyAlignment="1">
      <alignment vertical="top"/>
    </xf>
    <xf numFmtId="3" fontId="6" fillId="5" borderId="13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horizontal="right" vertical="top"/>
    </xf>
    <xf numFmtId="3" fontId="6" fillId="0" borderId="21" xfId="0" applyNumberFormat="1" applyFont="1" applyFill="1" applyBorder="1" applyAlignment="1">
      <alignment vertical="top"/>
    </xf>
    <xf numFmtId="3" fontId="4" fillId="4" borderId="16" xfId="0" applyNumberFormat="1" applyFont="1" applyFill="1" applyBorder="1" applyAlignment="1">
      <alignment horizontal="center" vertical="top"/>
    </xf>
    <xf numFmtId="3" fontId="4" fillId="4" borderId="20" xfId="0" applyNumberFormat="1" applyFont="1" applyFill="1" applyBorder="1" applyAlignment="1">
      <alignment horizontal="center" vertical="top"/>
    </xf>
    <xf numFmtId="3" fontId="4" fillId="4" borderId="21" xfId="0" applyNumberFormat="1" applyFont="1" applyFill="1" applyBorder="1" applyAlignment="1">
      <alignment horizontal="center" vertical="top"/>
    </xf>
    <xf numFmtId="3" fontId="4" fillId="4" borderId="12" xfId="0" applyNumberFormat="1" applyFont="1" applyFill="1" applyBorder="1" applyAlignment="1">
      <alignment horizontal="center" vertical="top"/>
    </xf>
    <xf numFmtId="3" fontId="4" fillId="4" borderId="2" xfId="0" applyNumberFormat="1" applyFont="1" applyFill="1" applyBorder="1" applyAlignment="1">
      <alignment horizontal="center" vertical="top"/>
    </xf>
    <xf numFmtId="3" fontId="4" fillId="4" borderId="13" xfId="0" applyNumberFormat="1" applyFont="1" applyFill="1" applyBorder="1" applyAlignment="1">
      <alignment horizontal="center" vertical="top"/>
    </xf>
    <xf numFmtId="3" fontId="4" fillId="4" borderId="14" xfId="0" applyNumberFormat="1" applyFont="1" applyFill="1" applyBorder="1" applyAlignment="1">
      <alignment horizontal="center" vertical="top"/>
    </xf>
    <xf numFmtId="3" fontId="4" fillId="4" borderId="3" xfId="0" applyNumberFormat="1" applyFont="1" applyFill="1" applyBorder="1" applyAlignment="1">
      <alignment horizontal="center" vertical="top"/>
    </xf>
    <xf numFmtId="3" fontId="4" fillId="4" borderId="15" xfId="0" applyNumberFormat="1" applyFont="1" applyFill="1" applyBorder="1" applyAlignment="1">
      <alignment horizontal="center" vertical="top"/>
    </xf>
    <xf numFmtId="3" fontId="4" fillId="4" borderId="17" xfId="0" applyNumberFormat="1" applyFont="1" applyFill="1" applyBorder="1" applyAlignment="1">
      <alignment horizontal="center" vertical="top"/>
    </xf>
    <xf numFmtId="3" fontId="4" fillId="4" borderId="4" xfId="0" applyNumberFormat="1" applyFont="1" applyFill="1" applyBorder="1" applyAlignment="1">
      <alignment horizontal="center" vertical="top"/>
    </xf>
    <xf numFmtId="3" fontId="4" fillId="4" borderId="22" xfId="0" applyNumberFormat="1" applyFont="1" applyFill="1" applyBorder="1" applyAlignment="1">
      <alignment horizontal="center" vertical="top"/>
    </xf>
    <xf numFmtId="166" fontId="4" fillId="6" borderId="4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vertical="top"/>
    </xf>
    <xf numFmtId="166" fontId="4" fillId="5" borderId="20" xfId="0" applyNumberFormat="1" applyFont="1" applyFill="1" applyBorder="1" applyAlignment="1">
      <alignment vertical="top"/>
    </xf>
    <xf numFmtId="166" fontId="4" fillId="0" borderId="12" xfId="0" applyNumberFormat="1" applyFont="1" applyFill="1" applyBorder="1" applyAlignment="1">
      <alignment vertical="top"/>
    </xf>
    <xf numFmtId="166" fontId="4" fillId="0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vertical="top"/>
    </xf>
    <xf numFmtId="166" fontId="4" fillId="0" borderId="20" xfId="0" applyNumberFormat="1" applyFont="1" applyBorder="1" applyAlignment="1">
      <alignment vertical="top"/>
    </xf>
    <xf numFmtId="166" fontId="4" fillId="4" borderId="14" xfId="0" applyNumberFormat="1" applyFont="1" applyFill="1" applyBorder="1" applyAlignment="1">
      <alignment vertical="top"/>
    </xf>
    <xf numFmtId="166" fontId="4" fillId="4" borderId="3" xfId="0" applyNumberFormat="1" applyFont="1" applyFill="1" applyBorder="1" applyAlignment="1">
      <alignment vertical="top"/>
    </xf>
    <xf numFmtId="166" fontId="4" fillId="4" borderId="17" xfId="0" applyNumberFormat="1" applyFont="1" applyFill="1" applyBorder="1" applyAlignment="1">
      <alignment vertical="top"/>
    </xf>
    <xf numFmtId="166" fontId="4" fillId="4" borderId="4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horizontal="center" vertical="top"/>
    </xf>
    <xf numFmtId="166" fontId="4" fillId="5" borderId="20" xfId="0" applyNumberFormat="1" applyFont="1" applyFill="1" applyBorder="1" applyAlignment="1">
      <alignment horizontal="center" vertical="top"/>
    </xf>
    <xf numFmtId="166" fontId="6" fillId="5" borderId="12" xfId="0" applyNumberFormat="1" applyFont="1" applyFill="1" applyBorder="1" applyAlignment="1">
      <alignment vertical="top"/>
    </xf>
    <xf numFmtId="166" fontId="6" fillId="5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right" vertical="top"/>
    </xf>
    <xf numFmtId="166" fontId="4" fillId="0" borderId="20" xfId="0" applyNumberFormat="1" applyFont="1" applyFill="1" applyBorder="1" applyAlignment="1">
      <alignment horizontal="right" vertical="top"/>
    </xf>
    <xf numFmtId="166" fontId="4" fillId="4" borderId="16" xfId="0" applyNumberFormat="1" applyFont="1" applyFill="1" applyBorder="1" applyAlignment="1">
      <alignment horizontal="center" vertical="top"/>
    </xf>
    <xf numFmtId="166" fontId="4" fillId="4" borderId="20" xfId="0" applyNumberFormat="1" applyFont="1" applyFill="1" applyBorder="1" applyAlignment="1">
      <alignment horizontal="center" vertical="top"/>
    </xf>
    <xf numFmtId="166" fontId="4" fillId="4" borderId="12" xfId="0" applyNumberFormat="1" applyFont="1" applyFill="1" applyBorder="1" applyAlignment="1">
      <alignment horizontal="center" vertical="top"/>
    </xf>
    <xf numFmtId="166" fontId="4" fillId="4" borderId="2" xfId="0" applyNumberFormat="1" applyFont="1" applyFill="1" applyBorder="1" applyAlignment="1">
      <alignment horizontal="center" vertical="top"/>
    </xf>
    <xf numFmtId="166" fontId="4" fillId="4" borderId="14" xfId="0" applyNumberFormat="1" applyFont="1" applyFill="1" applyBorder="1" applyAlignment="1">
      <alignment horizontal="center" vertical="top"/>
    </xf>
    <xf numFmtId="166" fontId="4" fillId="4" borderId="3" xfId="0" applyNumberFormat="1" applyFont="1" applyFill="1" applyBorder="1" applyAlignment="1">
      <alignment horizontal="center" vertical="top"/>
    </xf>
    <xf numFmtId="166" fontId="4" fillId="4" borderId="17" xfId="0" applyNumberFormat="1" applyFont="1" applyFill="1" applyBorder="1" applyAlignment="1">
      <alignment horizontal="center" vertical="top"/>
    </xf>
    <xf numFmtId="166" fontId="4" fillId="4" borderId="4" xfId="0" applyNumberFormat="1" applyFont="1" applyFill="1" applyBorder="1" applyAlignment="1">
      <alignment horizontal="center" vertical="top"/>
    </xf>
    <xf numFmtId="3" fontId="4" fillId="0" borderId="20" xfId="0" applyNumberFormat="1" applyFont="1" applyBorder="1" applyAlignment="1">
      <alignment vertical="top"/>
    </xf>
    <xf numFmtId="3" fontId="6" fillId="5" borderId="2" xfId="0" applyNumberFormat="1" applyFont="1" applyFill="1" applyBorder="1" applyAlignment="1">
      <alignment vertical="top"/>
    </xf>
    <xf numFmtId="4" fontId="4" fillId="6" borderId="4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vertical="top"/>
    </xf>
    <xf numFmtId="4" fontId="4" fillId="0" borderId="2" xfId="0" applyNumberFormat="1" applyFont="1" applyFill="1" applyBorder="1" applyAlignment="1">
      <alignment vertical="top"/>
    </xf>
    <xf numFmtId="4" fontId="6" fillId="0" borderId="2" xfId="0" applyNumberFormat="1" applyFont="1" applyFill="1" applyBorder="1" applyAlignment="1">
      <alignment vertical="top"/>
    </xf>
    <xf numFmtId="4" fontId="4" fillId="0" borderId="20" xfId="0" applyNumberFormat="1" applyFont="1" applyBorder="1" applyAlignment="1">
      <alignment vertical="top"/>
    </xf>
    <xf numFmtId="4" fontId="4" fillId="4" borderId="3" xfId="0" applyNumberFormat="1" applyFont="1" applyFill="1" applyBorder="1" applyAlignment="1">
      <alignment vertical="top"/>
    </xf>
    <xf numFmtId="4" fontId="4" fillId="4" borderId="4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center" vertical="top"/>
    </xf>
    <xf numFmtId="4" fontId="4" fillId="0" borderId="20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horizontal="center" vertical="top"/>
    </xf>
    <xf numFmtId="4" fontId="6" fillId="5" borderId="2" xfId="0" applyNumberFormat="1" applyFont="1" applyFill="1" applyBorder="1" applyAlignment="1">
      <alignment vertical="top"/>
    </xf>
    <xf numFmtId="4" fontId="4" fillId="5" borderId="2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right" vertical="top"/>
    </xf>
    <xf numFmtId="4" fontId="4" fillId="4" borderId="20" xfId="0" applyNumberFormat="1" applyFont="1" applyFill="1" applyBorder="1" applyAlignment="1">
      <alignment horizontal="center" vertical="top"/>
    </xf>
    <xf numFmtId="4" fontId="4" fillId="4" borderId="2" xfId="0" applyNumberFormat="1" applyFont="1" applyFill="1" applyBorder="1" applyAlignment="1">
      <alignment horizontal="center" vertical="top"/>
    </xf>
    <xf numFmtId="4" fontId="4" fillId="4" borderId="3" xfId="0" applyNumberFormat="1" applyFont="1" applyFill="1" applyBorder="1" applyAlignment="1">
      <alignment horizontal="center" vertical="top"/>
    </xf>
    <xf numFmtId="4" fontId="4" fillId="4" borderId="4" xfId="0" applyNumberFormat="1" applyFont="1" applyFill="1" applyBorder="1" applyAlignment="1">
      <alignment horizontal="center" vertical="top"/>
    </xf>
    <xf numFmtId="2" fontId="4" fillId="7" borderId="35" xfId="0" applyNumberFormat="1" applyFont="1" applyFill="1" applyBorder="1" applyAlignment="1">
      <alignment horizontal="center" vertical="top"/>
    </xf>
    <xf numFmtId="2" fontId="4" fillId="7" borderId="36" xfId="0" applyNumberFormat="1" applyFont="1" applyFill="1" applyBorder="1" applyAlignment="1">
      <alignment horizontal="center" vertical="top"/>
    </xf>
    <xf numFmtId="49" fontId="4" fillId="7" borderId="36" xfId="0" applyNumberFormat="1" applyFont="1" applyFill="1" applyBorder="1" applyAlignment="1">
      <alignment horizontal="center" vertical="top"/>
    </xf>
    <xf numFmtId="2" fontId="4" fillId="7" borderId="37" xfId="0" applyNumberFormat="1" applyFont="1" applyFill="1" applyBorder="1" applyAlignment="1">
      <alignment horizontal="center" vertical="top"/>
    </xf>
    <xf numFmtId="2" fontId="3" fillId="0" borderId="36" xfId="0" applyNumberFormat="1" applyFont="1" applyFill="1" applyBorder="1" applyAlignment="1">
      <alignment vertical="top"/>
    </xf>
    <xf numFmtId="49" fontId="4" fillId="4" borderId="35" xfId="0" applyNumberFormat="1" applyFont="1" applyFill="1" applyBorder="1" applyAlignment="1">
      <alignment horizontal="center" vertical="top"/>
    </xf>
    <xf numFmtId="49" fontId="4" fillId="4" borderId="36" xfId="0" applyNumberFormat="1" applyFont="1" applyFill="1" applyBorder="1" applyAlignment="1">
      <alignment horizontal="center" vertical="top"/>
    </xf>
    <xf numFmtId="1" fontId="3" fillId="5" borderId="35" xfId="0" applyNumberFormat="1" applyFont="1" applyFill="1" applyBorder="1" applyAlignment="1">
      <alignment horizontal="center" vertical="top"/>
    </xf>
    <xf numFmtId="3" fontId="4" fillId="6" borderId="38" xfId="0" applyNumberFormat="1" applyFont="1" applyFill="1" applyBorder="1" applyAlignment="1">
      <alignment vertical="top"/>
    </xf>
    <xf numFmtId="3" fontId="4" fillId="6" borderId="37" xfId="0" applyNumberFormat="1" applyFont="1" applyFill="1" applyBorder="1" applyAlignment="1">
      <alignment vertical="top"/>
    </xf>
    <xf numFmtId="3" fontId="4" fillId="6" borderId="39" xfId="0" applyNumberFormat="1" applyFont="1" applyFill="1" applyBorder="1" applyAlignment="1">
      <alignment vertical="top"/>
    </xf>
    <xf numFmtId="3" fontId="4" fillId="5" borderId="38" xfId="0" applyNumberFormat="1" applyFont="1" applyFill="1" applyBorder="1" applyAlignment="1">
      <alignment vertical="top"/>
    </xf>
    <xf numFmtId="3" fontId="4" fillId="0" borderId="37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vertical="top"/>
    </xf>
    <xf numFmtId="3" fontId="4" fillId="4" borderId="35" xfId="0" applyNumberFormat="1" applyFont="1" applyFill="1" applyBorder="1" applyAlignment="1">
      <alignment vertical="top"/>
    </xf>
    <xf numFmtId="3" fontId="4" fillId="4" borderId="39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horizontal="center" vertical="top"/>
    </xf>
    <xf numFmtId="3" fontId="4" fillId="0" borderId="38" xfId="0" applyNumberFormat="1" applyFont="1" applyFill="1" applyBorder="1" applyAlignment="1">
      <alignment horizontal="right" vertical="top"/>
    </xf>
    <xf numFmtId="3" fontId="4" fillId="5" borderId="38" xfId="0" applyNumberFormat="1" applyFont="1" applyFill="1" applyBorder="1" applyAlignment="1">
      <alignment horizontal="center" vertical="top"/>
    </xf>
    <xf numFmtId="3" fontId="6" fillId="5" borderId="37" xfId="0" applyNumberFormat="1" applyFont="1" applyFill="1" applyBorder="1" applyAlignment="1">
      <alignment vertical="top"/>
    </xf>
    <xf numFmtId="3" fontId="6" fillId="0" borderId="38" xfId="0" applyNumberFormat="1" applyFont="1" applyFill="1" applyBorder="1" applyAlignment="1">
      <alignment vertical="top"/>
    </xf>
    <xf numFmtId="3" fontId="4" fillId="4" borderId="38" xfId="0" applyNumberFormat="1" applyFont="1" applyFill="1" applyBorder="1" applyAlignment="1">
      <alignment horizontal="center" vertical="top"/>
    </xf>
    <xf numFmtId="3" fontId="4" fillId="4" borderId="37" xfId="0" applyNumberFormat="1" applyFont="1" applyFill="1" applyBorder="1" applyAlignment="1">
      <alignment horizontal="center" vertical="top"/>
    </xf>
    <xf numFmtId="3" fontId="4" fillId="4" borderId="35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167" fontId="4" fillId="6" borderId="20" xfId="0" applyNumberFormat="1" applyFont="1" applyFill="1" applyBorder="1" applyAlignment="1">
      <alignment vertical="top"/>
    </xf>
    <xf numFmtId="167" fontId="4" fillId="6" borderId="2" xfId="0" applyNumberFormat="1" applyFont="1" applyFill="1" applyBorder="1" applyAlignment="1">
      <alignment vertical="top"/>
    </xf>
    <xf numFmtId="167" fontId="4" fillId="6" borderId="4" xfId="0" applyNumberFormat="1" applyFont="1" applyFill="1" applyBorder="1" applyAlignment="1">
      <alignment vertical="top"/>
    </xf>
    <xf numFmtId="167" fontId="4" fillId="5" borderId="20" xfId="0" applyNumberFormat="1" applyFont="1" applyFill="1" applyBorder="1" applyAlignment="1">
      <alignment vertical="top"/>
    </xf>
    <xf numFmtId="167" fontId="4" fillId="0" borderId="2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vertical="top"/>
    </xf>
    <xf numFmtId="167" fontId="4" fillId="4" borderId="3" xfId="0" applyNumberFormat="1" applyFont="1" applyFill="1" applyBorder="1" applyAlignment="1">
      <alignment vertical="top"/>
    </xf>
    <xf numFmtId="167" fontId="4" fillId="4" borderId="4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horizontal="center" vertical="top"/>
    </xf>
    <xf numFmtId="167" fontId="4" fillId="0" borderId="20" xfId="0" applyNumberFormat="1" applyFont="1" applyFill="1" applyBorder="1" applyAlignment="1">
      <alignment horizontal="right" vertical="top"/>
    </xf>
    <xf numFmtId="167" fontId="4" fillId="5" borderId="20" xfId="0" applyNumberFormat="1" applyFont="1" applyFill="1" applyBorder="1" applyAlignment="1">
      <alignment horizontal="center" vertical="top"/>
    </xf>
    <xf numFmtId="167" fontId="6" fillId="5" borderId="2" xfId="0" applyNumberFormat="1" applyFont="1" applyFill="1" applyBorder="1" applyAlignment="1">
      <alignment vertical="top"/>
    </xf>
    <xf numFmtId="167" fontId="6" fillId="0" borderId="20" xfId="0" applyNumberFormat="1" applyFont="1" applyFill="1" applyBorder="1" applyAlignment="1">
      <alignment vertical="top"/>
    </xf>
    <xf numFmtId="167" fontId="4" fillId="4" borderId="20" xfId="0" applyNumberFormat="1" applyFont="1" applyFill="1" applyBorder="1" applyAlignment="1">
      <alignment horizontal="center" vertical="top"/>
    </xf>
    <xf numFmtId="167" fontId="4" fillId="4" borderId="2" xfId="0" applyNumberFormat="1" applyFont="1" applyFill="1" applyBorder="1" applyAlignment="1">
      <alignment horizontal="center" vertical="top"/>
    </xf>
    <xf numFmtId="167" fontId="4" fillId="4" borderId="3" xfId="0" applyNumberFormat="1" applyFont="1" applyFill="1" applyBorder="1" applyAlignment="1">
      <alignment horizontal="center" vertical="top"/>
    </xf>
    <xf numFmtId="167" fontId="4" fillId="4" borderId="4" xfId="0" applyNumberFormat="1" applyFont="1" applyFill="1" applyBorder="1" applyAlignment="1">
      <alignment horizontal="center" vertical="top"/>
    </xf>
    <xf numFmtId="4" fontId="6" fillId="0" borderId="20" xfId="0" applyNumberFormat="1" applyFont="1" applyFill="1" applyBorder="1" applyAlignment="1">
      <alignment vertical="top"/>
    </xf>
    <xf numFmtId="166" fontId="6" fillId="0" borderId="20" xfId="0" applyNumberFormat="1" applyFont="1" applyFill="1" applyBorder="1" applyAlignment="1">
      <alignment vertical="top"/>
    </xf>
    <xf numFmtId="49" fontId="4" fillId="8" borderId="20" xfId="0" applyNumberFormat="1" applyFont="1" applyFill="1" applyBorder="1" applyAlignment="1">
      <alignment horizontal="center" vertical="top"/>
    </xf>
    <xf numFmtId="2" fontId="3" fillId="0" borderId="41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horizontal="center" vertical="top"/>
    </xf>
    <xf numFmtId="49" fontId="4" fillId="4" borderId="41" xfId="0" applyNumberFormat="1" applyFont="1" applyFill="1" applyBorder="1" applyAlignment="1">
      <alignment horizontal="center" vertical="top"/>
    </xf>
    <xf numFmtId="1" fontId="3" fillId="5" borderId="40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vertical="top"/>
    </xf>
    <xf numFmtId="49" fontId="4" fillId="4" borderId="44" xfId="0" applyNumberFormat="1" applyFont="1" applyFill="1" applyBorder="1" applyAlignment="1">
      <alignment vertical="top"/>
    </xf>
    <xf numFmtId="1" fontId="4" fillId="0" borderId="43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horizontal="center" vertical="top"/>
    </xf>
    <xf numFmtId="1" fontId="4" fillId="5" borderId="43" xfId="0" applyNumberFormat="1" applyFont="1" applyFill="1" applyBorder="1" applyAlignment="1">
      <alignment horizontal="center" vertical="top"/>
    </xf>
    <xf numFmtId="1" fontId="4" fillId="0" borderId="44" xfId="0" applyNumberFormat="1" applyFont="1" applyFill="1" applyBorder="1" applyAlignment="1">
      <alignment vertical="top"/>
    </xf>
    <xf numFmtId="165" fontId="6" fillId="0" borderId="43" xfId="0" applyNumberFormat="1" applyFont="1" applyFill="1" applyBorder="1" applyAlignment="1">
      <alignment vertical="top"/>
    </xf>
    <xf numFmtId="49" fontId="4" fillId="4" borderId="43" xfId="0" applyNumberFormat="1" applyFont="1" applyFill="1" applyBorder="1" applyAlignment="1">
      <alignment horizontal="center" vertical="top"/>
    </xf>
    <xf numFmtId="1" fontId="4" fillId="0" borderId="43" xfId="0" applyNumberFormat="1" applyFont="1" applyFill="1" applyBorder="1" applyAlignment="1">
      <alignment vertical="top"/>
    </xf>
    <xf numFmtId="49" fontId="4" fillId="4" borderId="42" xfId="0" applyNumberFormat="1" applyFont="1" applyFill="1" applyBorder="1" applyAlignment="1">
      <alignment horizontal="center" vertical="top"/>
    </xf>
    <xf numFmtId="49" fontId="4" fillId="4" borderId="44" xfId="0" applyNumberFormat="1" applyFont="1" applyFill="1" applyBorder="1" applyAlignment="1">
      <alignment horizontal="center" vertical="top"/>
    </xf>
    <xf numFmtId="49" fontId="4" fillId="3" borderId="42" xfId="0" applyNumberFormat="1" applyFont="1" applyFill="1" applyBorder="1" applyAlignment="1">
      <alignment horizontal="center" vertical="top"/>
    </xf>
    <xf numFmtId="166" fontId="4" fillId="6" borderId="38" xfId="0" applyNumberFormat="1" applyFont="1" applyFill="1" applyBorder="1" applyAlignment="1">
      <alignment vertical="top"/>
    </xf>
    <xf numFmtId="166" fontId="4" fillId="6" borderId="37" xfId="0" applyNumberFormat="1" applyFont="1" applyFill="1" applyBorder="1" applyAlignment="1">
      <alignment vertical="top"/>
    </xf>
    <xf numFmtId="166" fontId="4" fillId="0" borderId="38" xfId="0" applyNumberFormat="1" applyFont="1" applyFill="1" applyBorder="1" applyAlignment="1">
      <alignment horizontal="right" vertical="top"/>
    </xf>
    <xf numFmtId="166" fontId="4" fillId="5" borderId="38" xfId="0" applyNumberFormat="1" applyFont="1" applyFill="1" applyBorder="1" applyAlignment="1">
      <alignment vertical="top"/>
    </xf>
    <xf numFmtId="166" fontId="6" fillId="5" borderId="37" xfId="0" applyNumberFormat="1" applyFont="1" applyFill="1" applyBorder="1" applyAlignment="1">
      <alignment vertical="top"/>
    </xf>
    <xf numFmtId="168" fontId="4" fillId="5" borderId="44" xfId="0" applyNumberFormat="1" applyFont="1" applyFill="1" applyBorder="1" applyAlignment="1">
      <alignment vertical="top"/>
    </xf>
    <xf numFmtId="166" fontId="4" fillId="5" borderId="39" xfId="0" applyNumberFormat="1" applyFont="1" applyFill="1" applyBorder="1" applyAlignment="1">
      <alignment vertical="top"/>
    </xf>
    <xf numFmtId="166" fontId="4" fillId="5" borderId="4" xfId="0" applyNumberFormat="1" applyFont="1" applyFill="1" applyBorder="1" applyAlignment="1">
      <alignment vertical="top"/>
    </xf>
    <xf numFmtId="166" fontId="4" fillId="5" borderId="2" xfId="0" applyNumberFormat="1" applyFont="1" applyFill="1" applyBorder="1" applyAlignment="1">
      <alignment vertical="top"/>
    </xf>
    <xf numFmtId="166" fontId="4" fillId="9" borderId="16" xfId="0" applyNumberFormat="1" applyFont="1" applyFill="1" applyBorder="1" applyAlignment="1">
      <alignment vertical="top"/>
    </xf>
    <xf numFmtId="166" fontId="4" fillId="9" borderId="12" xfId="0" applyNumberFormat="1" applyFont="1" applyFill="1" applyBorder="1" applyAlignment="1">
      <alignment vertical="top"/>
    </xf>
    <xf numFmtId="167" fontId="4" fillId="9" borderId="20" xfId="0" applyNumberFormat="1" applyFont="1" applyFill="1" applyBorder="1" applyAlignment="1">
      <alignment vertical="top"/>
    </xf>
    <xf numFmtId="4" fontId="4" fillId="9" borderId="20" xfId="0" applyNumberFormat="1" applyFont="1" applyFill="1" applyBorder="1" applyAlignment="1">
      <alignment vertical="top"/>
    </xf>
    <xf numFmtId="166" fontId="4" fillId="9" borderId="20" xfId="0" applyNumberFormat="1" applyFont="1" applyFill="1" applyBorder="1" applyAlignment="1">
      <alignment vertical="top"/>
    </xf>
    <xf numFmtId="2" fontId="7" fillId="5" borderId="0" xfId="0" applyNumberFormat="1" applyFont="1" applyFill="1" applyAlignment="1">
      <alignment vertical="top"/>
    </xf>
    <xf numFmtId="168" fontId="11" fillId="5" borderId="44" xfId="0" applyNumberFormat="1" applyFont="1" applyFill="1" applyBorder="1" applyAlignment="1">
      <alignment vertical="top"/>
    </xf>
    <xf numFmtId="49" fontId="4" fillId="10" borderId="40" xfId="0" applyNumberFormat="1" applyFont="1" applyFill="1" applyBorder="1" applyAlignment="1">
      <alignment horizontal="center" vertical="top"/>
    </xf>
    <xf numFmtId="49" fontId="4" fillId="10" borderId="41" xfId="0" applyNumberFormat="1" applyFont="1" applyFill="1" applyBorder="1" applyAlignment="1">
      <alignment horizontal="center" vertical="top"/>
    </xf>
    <xf numFmtId="3" fontId="4" fillId="9" borderId="20" xfId="0" applyNumberFormat="1" applyFont="1" applyFill="1" applyBorder="1" applyAlignment="1">
      <alignment vertical="top"/>
    </xf>
    <xf numFmtId="166" fontId="4" fillId="9" borderId="2" xfId="0" applyNumberFormat="1" applyFont="1" applyFill="1" applyBorder="1" applyAlignment="1">
      <alignment vertical="top"/>
    </xf>
    <xf numFmtId="3" fontId="4" fillId="9" borderId="2" xfId="0" applyNumberFormat="1" applyFont="1" applyFill="1" applyBorder="1" applyAlignment="1">
      <alignment vertical="top"/>
    </xf>
    <xf numFmtId="4" fontId="4" fillId="9" borderId="2" xfId="0" applyNumberFormat="1" applyFont="1" applyFill="1" applyBorder="1" applyAlignment="1">
      <alignment vertical="top"/>
    </xf>
    <xf numFmtId="167" fontId="4" fillId="9" borderId="2" xfId="0" applyNumberFormat="1" applyFont="1" applyFill="1" applyBorder="1" applyAlignment="1">
      <alignment vertical="top"/>
    </xf>
    <xf numFmtId="166" fontId="4" fillId="9" borderId="14" xfId="0" applyNumberFormat="1" applyFont="1" applyFill="1" applyBorder="1" applyAlignment="1">
      <alignment vertical="top"/>
    </xf>
    <xf numFmtId="166" fontId="4" fillId="9" borderId="3" xfId="0" applyNumberFormat="1" applyFont="1" applyFill="1" applyBorder="1" applyAlignment="1">
      <alignment vertical="top"/>
    </xf>
    <xf numFmtId="3" fontId="4" fillId="9" borderId="3" xfId="0" applyNumberFormat="1" applyFont="1" applyFill="1" applyBorder="1" applyAlignment="1">
      <alignment vertical="top"/>
    </xf>
    <xf numFmtId="4" fontId="4" fillId="9" borderId="3" xfId="0" applyNumberFormat="1" applyFont="1" applyFill="1" applyBorder="1" applyAlignment="1">
      <alignment vertical="top"/>
    </xf>
    <xf numFmtId="167" fontId="4" fillId="9" borderId="3" xfId="0" applyNumberFormat="1" applyFont="1" applyFill="1" applyBorder="1" applyAlignment="1">
      <alignment vertical="top"/>
    </xf>
    <xf numFmtId="3" fontId="4" fillId="6" borderId="19" xfId="0" applyNumberFormat="1" applyFont="1" applyFill="1" applyBorder="1" applyAlignment="1">
      <alignment vertical="top"/>
    </xf>
    <xf numFmtId="167" fontId="4" fillId="6" borderId="19" xfId="0" applyNumberFormat="1" applyFont="1" applyFill="1" applyBorder="1" applyAlignment="1">
      <alignment vertical="top"/>
    </xf>
    <xf numFmtId="3" fontId="4" fillId="5" borderId="14" xfId="0" applyNumberFormat="1" applyFont="1" applyFill="1" applyBorder="1" applyAlignment="1">
      <alignment vertical="top"/>
    </xf>
    <xf numFmtId="3" fontId="4" fillId="5" borderId="3" xfId="0" applyNumberFormat="1" applyFont="1" applyFill="1" applyBorder="1" applyAlignment="1">
      <alignment vertical="top"/>
    </xf>
    <xf numFmtId="3" fontId="6" fillId="5" borderId="15" xfId="0" applyNumberFormat="1" applyFont="1" applyFill="1" applyBorder="1" applyAlignment="1">
      <alignment horizontal="right" vertical="top"/>
    </xf>
    <xf numFmtId="3" fontId="6" fillId="5" borderId="35" xfId="0" applyNumberFormat="1" applyFont="1" applyFill="1" applyBorder="1" applyAlignment="1">
      <alignment horizontal="right" vertical="top"/>
    </xf>
    <xf numFmtId="167" fontId="6" fillId="5" borderId="3" xfId="0" applyNumberFormat="1" applyFont="1" applyFill="1" applyBorder="1" applyAlignment="1">
      <alignment horizontal="right" vertical="top"/>
    </xf>
    <xf numFmtId="165" fontId="6" fillId="5" borderId="15" xfId="0" applyNumberFormat="1" applyFont="1" applyFill="1" applyBorder="1" applyAlignment="1">
      <alignment horizontal="right" vertical="top"/>
    </xf>
    <xf numFmtId="166" fontId="6" fillId="5" borderId="35" xfId="0" applyNumberFormat="1" applyFont="1" applyFill="1" applyBorder="1" applyAlignment="1">
      <alignment horizontal="right" vertical="top"/>
    </xf>
    <xf numFmtId="166" fontId="6" fillId="5" borderId="14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vertical="top"/>
    </xf>
    <xf numFmtId="3" fontId="6" fillId="5" borderId="3" xfId="0" applyNumberFormat="1" applyFont="1" applyFill="1" applyBorder="1" applyAlignment="1">
      <alignment vertical="top"/>
    </xf>
    <xf numFmtId="4" fontId="6" fillId="5" borderId="3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horizontal="right" vertical="top"/>
    </xf>
    <xf numFmtId="4" fontId="6" fillId="5" borderId="3" xfId="0" applyNumberFormat="1" applyFont="1" applyFill="1" applyBorder="1" applyAlignment="1">
      <alignment horizontal="right" vertical="top"/>
    </xf>
    <xf numFmtId="4" fontId="4" fillId="5" borderId="3" xfId="0" applyNumberFormat="1" applyFont="1" applyFill="1" applyBorder="1" applyAlignment="1">
      <alignment vertical="top"/>
    </xf>
    <xf numFmtId="3" fontId="4" fillId="6" borderId="45" xfId="0" applyNumberFormat="1" applyFont="1" applyFill="1" applyBorder="1" applyAlignment="1">
      <alignment vertical="top"/>
    </xf>
    <xf numFmtId="3" fontId="4" fillId="6" borderId="23" xfId="0" applyNumberFormat="1" applyFont="1" applyFill="1" applyBorder="1" applyAlignment="1">
      <alignment vertical="top"/>
    </xf>
    <xf numFmtId="3" fontId="4" fillId="6" borderId="46" xfId="0" applyNumberFormat="1" applyFont="1" applyFill="1" applyBorder="1" applyAlignment="1">
      <alignment vertical="top"/>
    </xf>
    <xf numFmtId="1" fontId="4" fillId="5" borderId="23" xfId="0" applyNumberFormat="1" applyFont="1" applyFill="1" applyBorder="1" applyAlignment="1">
      <alignment vertical="top"/>
    </xf>
    <xf numFmtId="166" fontId="4" fillId="5" borderId="46" xfId="0" applyNumberFormat="1" applyFont="1" applyFill="1" applyBorder="1" applyAlignment="1">
      <alignment vertical="top"/>
    </xf>
    <xf numFmtId="2" fontId="3" fillId="10" borderId="0" xfId="0" applyNumberFormat="1" applyFont="1" applyFill="1" applyAlignment="1">
      <alignment vertical="top"/>
    </xf>
    <xf numFmtId="2" fontId="4" fillId="10" borderId="0" xfId="0" applyNumberFormat="1" applyFont="1" applyFill="1" applyAlignment="1">
      <alignment vertical="top"/>
    </xf>
    <xf numFmtId="2" fontId="3" fillId="10" borderId="0" xfId="0" applyNumberFormat="1" applyFont="1" applyFill="1" applyBorder="1" applyAlignment="1">
      <alignment vertical="top"/>
    </xf>
    <xf numFmtId="2" fontId="4" fillId="10" borderId="0" xfId="0" applyNumberFormat="1" applyFont="1" applyFill="1" applyBorder="1" applyAlignment="1">
      <alignment vertical="top"/>
    </xf>
    <xf numFmtId="2" fontId="3" fillId="0" borderId="39" xfId="0" applyNumberFormat="1" applyFont="1" applyFill="1" applyBorder="1" applyAlignment="1">
      <alignment vertical="top"/>
    </xf>
    <xf numFmtId="2" fontId="3" fillId="0" borderId="47" xfId="0" applyNumberFormat="1" applyFont="1" applyFill="1" applyBorder="1" applyAlignment="1">
      <alignment vertical="top"/>
    </xf>
    <xf numFmtId="3" fontId="4" fillId="9" borderId="4" xfId="0" applyNumberFormat="1" applyFont="1" applyFill="1" applyBorder="1" applyAlignment="1">
      <alignment vertical="top"/>
    </xf>
    <xf numFmtId="167" fontId="4" fillId="9" borderId="4" xfId="0" applyNumberFormat="1" applyFont="1" applyFill="1" applyBorder="1" applyAlignment="1">
      <alignment vertical="top"/>
    </xf>
    <xf numFmtId="3" fontId="4" fillId="0" borderId="4" xfId="0" applyNumberFormat="1" applyFont="1" applyFill="1" applyBorder="1" applyAlignment="1">
      <alignment vertical="top"/>
    </xf>
    <xf numFmtId="166" fontId="4" fillId="9" borderId="17" xfId="0" applyNumberFormat="1" applyFont="1" applyFill="1" applyBorder="1" applyAlignment="1">
      <alignment vertical="top"/>
    </xf>
    <xf numFmtId="166" fontId="4" fillId="9" borderId="4" xfId="0" applyNumberFormat="1" applyFont="1" applyFill="1" applyBorder="1" applyAlignment="1">
      <alignment vertical="top"/>
    </xf>
    <xf numFmtId="4" fontId="4" fillId="9" borderId="4" xfId="0" applyNumberFormat="1" applyFont="1" applyFill="1" applyBorder="1" applyAlignment="1">
      <alignment vertical="top"/>
    </xf>
    <xf numFmtId="168" fontId="4" fillId="9" borderId="43" xfId="0" applyNumberFormat="1" applyFont="1" applyFill="1" applyBorder="1" applyAlignment="1">
      <alignment vertical="top"/>
    </xf>
    <xf numFmtId="168" fontId="4" fillId="9" borderId="42" xfId="0" applyNumberFormat="1" applyFont="1" applyFill="1" applyBorder="1" applyAlignment="1">
      <alignment vertical="top"/>
    </xf>
    <xf numFmtId="166" fontId="4" fillId="9" borderId="45" xfId="0" applyNumberFormat="1" applyFont="1" applyFill="1" applyBorder="1" applyAlignment="1">
      <alignment vertical="top"/>
    </xf>
    <xf numFmtId="166" fontId="4" fillId="9" borderId="19" xfId="0" applyNumberFormat="1" applyFont="1" applyFill="1" applyBorder="1" applyAlignment="1">
      <alignment vertical="top"/>
    </xf>
    <xf numFmtId="3" fontId="4" fillId="9" borderId="19" xfId="0" applyNumberFormat="1" applyFont="1" applyFill="1" applyBorder="1" applyAlignment="1">
      <alignment vertical="top"/>
    </xf>
    <xf numFmtId="4" fontId="4" fillId="9" borderId="19" xfId="0" applyNumberFormat="1" applyFont="1" applyFill="1" applyBorder="1" applyAlignment="1">
      <alignment vertical="top"/>
    </xf>
    <xf numFmtId="167" fontId="4" fillId="9" borderId="19" xfId="0" applyNumberFormat="1" applyFont="1" applyFill="1" applyBorder="1" applyAlignment="1">
      <alignment vertical="top"/>
    </xf>
    <xf numFmtId="166" fontId="4" fillId="9" borderId="38" xfId="0" applyNumberFormat="1" applyFont="1" applyFill="1" applyBorder="1" applyAlignment="1">
      <alignment vertical="top"/>
    </xf>
    <xf numFmtId="166" fontId="4" fillId="9" borderId="37" xfId="0" applyNumberFormat="1" applyFont="1" applyFill="1" applyBorder="1" applyAlignment="1">
      <alignment vertical="top"/>
    </xf>
    <xf numFmtId="2" fontId="4" fillId="0" borderId="5" xfId="0" applyNumberFormat="1" applyFont="1" applyFill="1" applyBorder="1" applyAlignment="1">
      <alignment vertical="top"/>
    </xf>
    <xf numFmtId="2" fontId="3" fillId="0" borderId="5" xfId="0" applyNumberFormat="1" applyFont="1" applyFill="1" applyBorder="1" applyAlignment="1">
      <alignment vertical="top"/>
    </xf>
    <xf numFmtId="2" fontId="11" fillId="0" borderId="5" xfId="0" applyNumberFormat="1" applyFont="1" applyFill="1" applyBorder="1" applyAlignment="1">
      <alignment vertical="top"/>
    </xf>
    <xf numFmtId="168" fontId="4" fillId="0" borderId="4" xfId="0" applyNumberFormat="1" applyFont="1" applyFill="1" applyBorder="1" applyAlignment="1">
      <alignment vertical="top"/>
    </xf>
    <xf numFmtId="2" fontId="9" fillId="0" borderId="0" xfId="0" applyNumberFormat="1" applyFont="1" applyBorder="1" applyAlignment="1">
      <alignment vertical="top"/>
    </xf>
    <xf numFmtId="2" fontId="10" fillId="10" borderId="5" xfId="0" applyNumberFormat="1" applyFont="1" applyFill="1" applyBorder="1" applyAlignment="1">
      <alignment vertical="top"/>
    </xf>
    <xf numFmtId="166" fontId="4" fillId="6" borderId="17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left" vertical="top" wrapText="1"/>
    </xf>
    <xf numFmtId="49" fontId="11" fillId="0" borderId="11" xfId="0" applyNumberFormat="1" applyFont="1" applyFill="1" applyBorder="1" applyAlignment="1">
      <alignment horizontal="left" vertical="top"/>
    </xf>
    <xf numFmtId="49" fontId="11" fillId="0" borderId="22" xfId="0" applyNumberFormat="1" applyFont="1" applyFill="1" applyBorder="1" applyAlignment="1">
      <alignment horizontal="left" vertical="top"/>
    </xf>
    <xf numFmtId="2" fontId="4" fillId="0" borderId="20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2" fontId="11" fillId="0" borderId="4" xfId="0" applyNumberFormat="1" applyFont="1" applyFill="1" applyBorder="1" applyAlignment="1">
      <alignment horizontal="left" vertical="top" wrapText="1"/>
    </xf>
  </cellXfs>
  <cellStyles count="5">
    <cellStyle name="Komma 2" xfId="2"/>
    <cellStyle name="Prozent 2" xfId="3"/>
    <cellStyle name="Standard" xfId="0" builtinId="0"/>
    <cellStyle name="Standard 2" xfId="1"/>
    <cellStyle name="Standard 3" xfId="4"/>
  </cellStyles>
  <dxfs count="0"/>
  <tableStyles count="0" defaultTableStyle="TableStyleMedium2" defaultPivotStyle="PivotStyleLight16"/>
  <colors>
    <mruColors>
      <color rgb="FFFF8181"/>
      <color rgb="FFFFFF99"/>
      <color rgb="FF0000FF"/>
      <color rgb="FFFFCDCD"/>
      <color rgb="FFCDF9C3"/>
      <color rgb="FF006600"/>
      <color rgb="FFFFC9C9"/>
      <color rgb="FF8DE3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28"/>
  <sheetViews>
    <sheetView tabSelected="1" zoomScaleNormal="100" workbookViewId="0">
      <pane xSplit="6" ySplit="9" topLeftCell="G10" activePane="bottomRight" state="frozen"/>
      <selection pane="topRight" activeCell="F1" sqref="F1"/>
      <selection pane="bottomLeft" activeCell="A13" sqref="A13"/>
      <selection pane="bottomRight" activeCell="T3" sqref="T3"/>
    </sheetView>
  </sheetViews>
  <sheetFormatPr baseColWidth="10" defaultRowHeight="12.75" x14ac:dyDescent="0.25"/>
  <cols>
    <col min="1" max="1" width="7.7109375" style="7" hidden="1" customWidth="1"/>
    <col min="2" max="2" width="7.140625" style="7" hidden="1" customWidth="1"/>
    <col min="3" max="3" width="27.7109375" style="4" customWidth="1"/>
    <col min="4" max="4" width="10.7109375" style="3" customWidth="1"/>
    <col min="5" max="5" width="8.7109375" style="1" customWidth="1"/>
    <col min="6" max="6" width="12.7109375" style="3" customWidth="1"/>
    <col min="7" max="7" width="0.5703125" style="15" customWidth="1"/>
    <col min="8" max="17" width="9.7109375" style="33" customWidth="1"/>
    <col min="18" max="19" width="9.7109375" style="33" hidden="1" customWidth="1"/>
    <col min="20" max="20" width="9.7109375" style="16" customWidth="1"/>
    <col min="21" max="22" width="10.7109375" style="23" customWidth="1"/>
    <col min="23" max="23" width="8.7109375" style="16" customWidth="1"/>
    <col min="24" max="24" width="8.7109375" style="23" customWidth="1"/>
    <col min="25" max="25" width="10.7109375" style="23" customWidth="1"/>
    <col min="26" max="26" width="9.7109375" style="3" customWidth="1"/>
    <col min="27" max="31" width="9.7109375" style="7" customWidth="1"/>
    <col min="32" max="36" width="8.7109375" style="7" customWidth="1"/>
    <col min="37" max="37" width="9.140625" style="7" customWidth="1"/>
    <col min="38" max="38" width="8.7109375" style="7" customWidth="1"/>
    <col min="39" max="40" width="9.7109375" style="7" customWidth="1"/>
    <col min="41" max="43" width="8.7109375" style="7" customWidth="1"/>
    <col min="44" max="45" width="9.7109375" style="7" customWidth="1"/>
    <col min="46" max="47" width="8.7109375" style="7" customWidth="1"/>
    <col min="48" max="48" width="9.7109375" style="7" customWidth="1"/>
    <col min="49" max="50" width="8.7109375" style="7" customWidth="1"/>
    <col min="51" max="16384" width="11.42578125" style="7"/>
  </cols>
  <sheetData>
    <row r="1" spans="1:50" s="11" customFormat="1" ht="20.25" customHeight="1" x14ac:dyDescent="0.25">
      <c r="A1" s="31"/>
      <c r="C1" s="11" t="s">
        <v>290</v>
      </c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12"/>
      <c r="U1" s="22"/>
      <c r="V1" s="22"/>
      <c r="W1" s="403"/>
      <c r="X1" s="403"/>
      <c r="Y1" s="403"/>
      <c r="Z1" s="403"/>
      <c r="AA1" s="403"/>
      <c r="AB1" s="403"/>
      <c r="AC1" s="403"/>
      <c r="AD1" s="403"/>
      <c r="AE1" s="403"/>
      <c r="AF1" s="403"/>
      <c r="AG1" s="403"/>
      <c r="AH1" s="403"/>
      <c r="AI1" s="403"/>
      <c r="AJ1" s="403"/>
      <c r="AK1" s="403"/>
      <c r="AL1" s="403"/>
      <c r="AM1" s="403"/>
      <c r="AN1" s="403"/>
      <c r="AO1" s="403"/>
      <c r="AP1" s="403"/>
      <c r="AQ1" s="403"/>
      <c r="AR1" s="403"/>
      <c r="AS1" s="403"/>
      <c r="AT1" s="403"/>
      <c r="AU1" s="403"/>
      <c r="AV1" s="403"/>
      <c r="AW1" s="403"/>
      <c r="AX1" s="403"/>
    </row>
    <row r="2" spans="1:50" s="3" customFormat="1" ht="15" customHeight="1" x14ac:dyDescent="0.25">
      <c r="A2" s="27"/>
      <c r="C2" s="31" t="str">
        <f>DB!A2</f>
        <v>Kreis: Leipzig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1"/>
      <c r="U2" s="20"/>
      <c r="V2" s="24"/>
      <c r="W2" s="1"/>
      <c r="X2" s="438"/>
      <c r="Y2" s="438"/>
      <c r="Z2" s="439"/>
      <c r="AA2" s="439"/>
      <c r="AB2" s="439"/>
      <c r="AC2" s="439"/>
      <c r="AD2" s="439"/>
      <c r="AE2" s="439"/>
      <c r="AF2" s="439"/>
      <c r="AG2" s="439"/>
      <c r="AH2" s="439"/>
      <c r="AI2" s="439"/>
      <c r="AJ2" s="439"/>
      <c r="AK2" s="439"/>
      <c r="AL2" s="439"/>
      <c r="AM2" s="439"/>
      <c r="AN2" s="439"/>
      <c r="AO2" s="439"/>
      <c r="AP2" s="439"/>
      <c r="AQ2" s="439"/>
      <c r="AR2" s="439"/>
      <c r="AS2" s="439"/>
      <c r="AT2" s="439"/>
      <c r="AU2" s="439"/>
      <c r="AV2" s="439"/>
      <c r="AW2" s="439"/>
      <c r="AX2" s="439"/>
    </row>
    <row r="3" spans="1:50" s="3" customFormat="1" ht="5.25" customHeight="1" x14ac:dyDescent="0.25">
      <c r="A3" s="27"/>
      <c r="G3" s="5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"/>
      <c r="U3" s="21"/>
      <c r="V3" s="26"/>
      <c r="W3" s="2"/>
      <c r="X3" s="440"/>
      <c r="Y3" s="440"/>
      <c r="Z3" s="441"/>
      <c r="AA3" s="439"/>
      <c r="AB3" s="439"/>
      <c r="AC3" s="439"/>
      <c r="AD3" s="439"/>
      <c r="AE3" s="439"/>
      <c r="AF3" s="439"/>
      <c r="AG3" s="439"/>
      <c r="AH3" s="439"/>
      <c r="AI3" s="439"/>
      <c r="AJ3" s="439"/>
      <c r="AK3" s="439"/>
      <c r="AL3" s="439"/>
      <c r="AM3" s="439"/>
      <c r="AN3" s="439"/>
      <c r="AO3" s="439"/>
      <c r="AP3" s="439"/>
      <c r="AQ3" s="439"/>
      <c r="AR3" s="439"/>
      <c r="AS3" s="439"/>
      <c r="AT3" s="439"/>
      <c r="AU3" s="439"/>
      <c r="AV3" s="439"/>
      <c r="AW3" s="439"/>
      <c r="AX3" s="439"/>
    </row>
    <row r="4" spans="1:50" s="46" customFormat="1" x14ac:dyDescent="0.25">
      <c r="B4" s="46" t="s">
        <v>147</v>
      </c>
      <c r="C4" s="68" t="s">
        <v>42</v>
      </c>
      <c r="D4" s="68" t="s">
        <v>42</v>
      </c>
      <c r="E4" s="68" t="s">
        <v>40</v>
      </c>
      <c r="F4" s="185" t="s">
        <v>27</v>
      </c>
      <c r="G4" s="186"/>
      <c r="H4" s="187"/>
      <c r="I4" s="188"/>
      <c r="J4" s="188"/>
      <c r="K4" s="188"/>
      <c r="L4" s="188"/>
      <c r="M4" s="188" t="s">
        <v>25</v>
      </c>
      <c r="N4" s="188"/>
      <c r="O4" s="188"/>
      <c r="P4" s="188"/>
      <c r="Q4" s="188"/>
      <c r="R4" s="188" t="s">
        <v>25</v>
      </c>
      <c r="S4" s="188" t="s">
        <v>25</v>
      </c>
      <c r="T4" s="189" t="s">
        <v>25</v>
      </c>
      <c r="U4" s="327" t="s">
        <v>159</v>
      </c>
      <c r="V4" s="190" t="s">
        <v>108</v>
      </c>
      <c r="W4" s="191" t="s">
        <v>111</v>
      </c>
      <c r="X4" s="405" t="s">
        <v>284</v>
      </c>
      <c r="Y4" s="190" t="s">
        <v>287</v>
      </c>
      <c r="Z4" s="192" t="s">
        <v>288</v>
      </c>
      <c r="AA4" s="193" t="s">
        <v>288</v>
      </c>
      <c r="AB4" s="193" t="s">
        <v>288</v>
      </c>
      <c r="AC4" s="193" t="s">
        <v>288</v>
      </c>
      <c r="AD4" s="193" t="s">
        <v>288</v>
      </c>
      <c r="AE4" s="193" t="s">
        <v>288</v>
      </c>
      <c r="AF4" s="193" t="s">
        <v>288</v>
      </c>
      <c r="AG4" s="193" t="s">
        <v>288</v>
      </c>
      <c r="AH4" s="193" t="s">
        <v>288</v>
      </c>
      <c r="AI4" s="193" t="s">
        <v>288</v>
      </c>
      <c r="AJ4" s="193" t="s">
        <v>288</v>
      </c>
      <c r="AK4" s="193" t="s">
        <v>288</v>
      </c>
      <c r="AL4" s="193" t="s">
        <v>288</v>
      </c>
      <c r="AM4" s="193" t="s">
        <v>288</v>
      </c>
      <c r="AN4" s="193" t="s">
        <v>288</v>
      </c>
      <c r="AO4" s="193" t="s">
        <v>288</v>
      </c>
      <c r="AP4" s="193" t="s">
        <v>288</v>
      </c>
      <c r="AQ4" s="193" t="s">
        <v>288</v>
      </c>
      <c r="AR4" s="193" t="s">
        <v>288</v>
      </c>
      <c r="AS4" s="193" t="s">
        <v>288</v>
      </c>
      <c r="AT4" s="193" t="s">
        <v>288</v>
      </c>
      <c r="AU4" s="193" t="s">
        <v>288</v>
      </c>
      <c r="AV4" s="193" t="s">
        <v>288</v>
      </c>
      <c r="AW4" s="193" t="s">
        <v>288</v>
      </c>
      <c r="AX4" s="193" t="s">
        <v>288</v>
      </c>
    </row>
    <row r="5" spans="1:50" s="46" customFormat="1" ht="15" customHeight="1" x14ac:dyDescent="0.25">
      <c r="B5" s="46" t="s">
        <v>148</v>
      </c>
      <c r="C5" s="117" t="s">
        <v>43</v>
      </c>
      <c r="D5" s="117" t="s">
        <v>43</v>
      </c>
      <c r="E5" s="117" t="s">
        <v>41</v>
      </c>
      <c r="F5" s="143" t="s">
        <v>157</v>
      </c>
      <c r="G5" s="91"/>
      <c r="H5" s="36"/>
      <c r="I5" s="29"/>
      <c r="J5" s="29"/>
      <c r="K5" s="29"/>
      <c r="L5" s="29"/>
      <c r="M5" s="29"/>
      <c r="N5" s="29"/>
      <c r="O5" s="29"/>
      <c r="P5" s="29"/>
      <c r="Q5" s="29"/>
      <c r="R5" s="29" t="s">
        <v>91</v>
      </c>
      <c r="S5" s="29" t="s">
        <v>91</v>
      </c>
      <c r="T5" s="107" t="s">
        <v>146</v>
      </c>
      <c r="U5" s="328"/>
      <c r="V5" s="174" t="s">
        <v>109</v>
      </c>
      <c r="W5" s="60" t="s">
        <v>26</v>
      </c>
      <c r="X5" s="406" t="s">
        <v>285</v>
      </c>
      <c r="Y5" s="174" t="s">
        <v>109</v>
      </c>
      <c r="Z5" s="181" t="s">
        <v>1</v>
      </c>
      <c r="AA5" s="99"/>
      <c r="AB5" s="99" t="s">
        <v>39</v>
      </c>
      <c r="AC5" s="99"/>
      <c r="AD5" s="99" t="s">
        <v>53</v>
      </c>
      <c r="AE5" s="99" t="s">
        <v>0</v>
      </c>
      <c r="AF5" s="99" t="s">
        <v>87</v>
      </c>
      <c r="AG5" s="99" t="s">
        <v>54</v>
      </c>
      <c r="AH5" s="100" t="s">
        <v>89</v>
      </c>
      <c r="AI5" s="99" t="s">
        <v>17</v>
      </c>
      <c r="AJ5" s="99" t="s">
        <v>2</v>
      </c>
      <c r="AK5" s="99" t="s">
        <v>55</v>
      </c>
      <c r="AL5" s="99" t="s">
        <v>4</v>
      </c>
      <c r="AM5" s="99" t="s">
        <v>5</v>
      </c>
      <c r="AN5" s="99" t="s">
        <v>56</v>
      </c>
      <c r="AO5" s="99" t="s">
        <v>57</v>
      </c>
      <c r="AP5" s="99" t="s">
        <v>58</v>
      </c>
      <c r="AQ5" s="99" t="s">
        <v>59</v>
      </c>
      <c r="AR5" s="99" t="s">
        <v>60</v>
      </c>
      <c r="AS5" s="99" t="s">
        <v>61</v>
      </c>
      <c r="AT5" s="99" t="s">
        <v>62</v>
      </c>
      <c r="AU5" s="99" t="s">
        <v>63</v>
      </c>
      <c r="AV5" s="99" t="s">
        <v>64</v>
      </c>
      <c r="AW5" s="99" t="s">
        <v>65</v>
      </c>
      <c r="AX5" s="99" t="s">
        <v>66</v>
      </c>
    </row>
    <row r="6" spans="1:50" s="46" customFormat="1" ht="15" customHeight="1" x14ac:dyDescent="0.25">
      <c r="C6" s="117" t="s">
        <v>44</v>
      </c>
      <c r="D6" s="117" t="s">
        <v>44</v>
      </c>
      <c r="E6" s="117"/>
      <c r="F6" s="144" t="s">
        <v>158</v>
      </c>
      <c r="G6" s="91"/>
      <c r="H6" s="169"/>
      <c r="I6" s="170"/>
      <c r="J6" s="170"/>
      <c r="K6" s="170"/>
      <c r="L6" s="170"/>
      <c r="M6" s="29" t="s">
        <v>141</v>
      </c>
      <c r="N6" s="170"/>
      <c r="O6" s="170"/>
      <c r="P6" s="170"/>
      <c r="Q6" s="170"/>
      <c r="R6" s="29" t="s">
        <v>144</v>
      </c>
      <c r="S6" s="29" t="s">
        <v>142</v>
      </c>
      <c r="T6" s="107"/>
      <c r="U6" s="328"/>
      <c r="V6" s="174" t="s">
        <v>110</v>
      </c>
      <c r="W6" s="66"/>
      <c r="X6" s="406" t="s">
        <v>286</v>
      </c>
      <c r="Y6" s="174" t="s">
        <v>110</v>
      </c>
      <c r="Z6" s="181"/>
      <c r="AA6" s="99" t="s">
        <v>22</v>
      </c>
      <c r="AB6" s="99" t="s">
        <v>23</v>
      </c>
      <c r="AC6" s="99" t="s">
        <v>24</v>
      </c>
      <c r="AD6" s="101"/>
      <c r="AE6" s="101"/>
      <c r="AF6" s="99" t="s">
        <v>88</v>
      </c>
      <c r="AG6" s="99"/>
      <c r="AH6" s="102" t="s">
        <v>3</v>
      </c>
      <c r="AI6" s="101"/>
      <c r="AJ6" s="101" t="s">
        <v>3</v>
      </c>
      <c r="AK6" s="99" t="s">
        <v>97</v>
      </c>
      <c r="AL6" s="101"/>
      <c r="AM6" s="101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</row>
    <row r="7" spans="1:50" s="40" customFormat="1" ht="15" customHeight="1" x14ac:dyDescent="0.25">
      <c r="C7" s="145"/>
      <c r="D7" s="118" t="s">
        <v>156</v>
      </c>
      <c r="E7" s="118"/>
      <c r="F7" s="146"/>
      <c r="G7" s="90"/>
      <c r="H7" s="114" t="s">
        <v>140</v>
      </c>
      <c r="I7" s="115" t="s">
        <v>132</v>
      </c>
      <c r="J7" s="115" t="s">
        <v>133</v>
      </c>
      <c r="K7" s="115" t="s">
        <v>134</v>
      </c>
      <c r="L7" s="115" t="s">
        <v>135</v>
      </c>
      <c r="M7" s="115" t="s">
        <v>136</v>
      </c>
      <c r="N7" s="115" t="s">
        <v>137</v>
      </c>
      <c r="O7" s="115" t="s">
        <v>138</v>
      </c>
      <c r="P7" s="115" t="s">
        <v>139</v>
      </c>
      <c r="Q7" s="371">
        <v>2015</v>
      </c>
      <c r="R7" s="171" t="s">
        <v>145</v>
      </c>
      <c r="S7" s="29" t="s">
        <v>143</v>
      </c>
      <c r="T7" s="108" t="s">
        <v>91</v>
      </c>
      <c r="U7" s="329" t="s">
        <v>91</v>
      </c>
      <c r="V7" s="50" t="s">
        <v>91</v>
      </c>
      <c r="W7" s="61" t="s">
        <v>90</v>
      </c>
      <c r="X7" s="406"/>
      <c r="Y7" s="50" t="s">
        <v>91</v>
      </c>
      <c r="Z7" s="182" t="s">
        <v>91</v>
      </c>
      <c r="AA7" s="101" t="s">
        <v>91</v>
      </c>
      <c r="AB7" s="101" t="s">
        <v>91</v>
      </c>
      <c r="AC7" s="101" t="s">
        <v>91</v>
      </c>
      <c r="AD7" s="101" t="s">
        <v>91</v>
      </c>
      <c r="AE7" s="101" t="s">
        <v>91</v>
      </c>
      <c r="AF7" s="101" t="s">
        <v>91</v>
      </c>
      <c r="AG7" s="101" t="s">
        <v>91</v>
      </c>
      <c r="AH7" s="101" t="s">
        <v>91</v>
      </c>
      <c r="AI7" s="101" t="s">
        <v>91</v>
      </c>
      <c r="AJ7" s="101" t="s">
        <v>91</v>
      </c>
      <c r="AK7" s="101" t="s">
        <v>91</v>
      </c>
      <c r="AL7" s="101" t="s">
        <v>91</v>
      </c>
      <c r="AM7" s="101" t="s">
        <v>91</v>
      </c>
      <c r="AN7" s="101" t="s">
        <v>91</v>
      </c>
      <c r="AO7" s="101" t="s">
        <v>91</v>
      </c>
      <c r="AP7" s="101" t="s">
        <v>91</v>
      </c>
      <c r="AQ7" s="101" t="s">
        <v>91</v>
      </c>
      <c r="AR7" s="101" t="s">
        <v>91</v>
      </c>
      <c r="AS7" s="101" t="s">
        <v>91</v>
      </c>
      <c r="AT7" s="101" t="s">
        <v>91</v>
      </c>
      <c r="AU7" s="101" t="s">
        <v>91</v>
      </c>
      <c r="AV7" s="101" t="s">
        <v>91</v>
      </c>
      <c r="AW7" s="101" t="s">
        <v>91</v>
      </c>
      <c r="AX7" s="101" t="s">
        <v>91</v>
      </c>
    </row>
    <row r="8" spans="1:50" s="46" customFormat="1" ht="13.5" thickBot="1" x14ac:dyDescent="0.3">
      <c r="C8" s="80"/>
      <c r="D8" s="110"/>
      <c r="E8" s="110" t="s">
        <v>6</v>
      </c>
      <c r="F8" s="147"/>
      <c r="G8" s="167"/>
      <c r="H8" s="116" t="s">
        <v>94</v>
      </c>
      <c r="I8" s="106" t="s">
        <v>94</v>
      </c>
      <c r="J8" s="106" t="s">
        <v>94</v>
      </c>
      <c r="K8" s="106" t="s">
        <v>94</v>
      </c>
      <c r="L8" s="106" t="s">
        <v>94</v>
      </c>
      <c r="M8" s="106" t="s">
        <v>94</v>
      </c>
      <c r="N8" s="106" t="s">
        <v>94</v>
      </c>
      <c r="O8" s="106" t="s">
        <v>94</v>
      </c>
      <c r="P8" s="106" t="s">
        <v>94</v>
      </c>
      <c r="Q8" s="106" t="s">
        <v>94</v>
      </c>
      <c r="R8" s="106" t="s">
        <v>94</v>
      </c>
      <c r="S8" s="106" t="s">
        <v>94</v>
      </c>
      <c r="T8" s="109" t="s">
        <v>94</v>
      </c>
      <c r="U8" s="330" t="s">
        <v>6</v>
      </c>
      <c r="V8" s="51" t="s">
        <v>178</v>
      </c>
      <c r="W8" s="62" t="s">
        <v>6</v>
      </c>
      <c r="X8" s="388"/>
      <c r="Y8" s="51" t="s">
        <v>178</v>
      </c>
      <c r="Z8" s="183" t="s">
        <v>95</v>
      </c>
      <c r="AA8" s="103" t="s">
        <v>95</v>
      </c>
      <c r="AB8" s="103" t="s">
        <v>95</v>
      </c>
      <c r="AC8" s="103" t="s">
        <v>95</v>
      </c>
      <c r="AD8" s="103" t="s">
        <v>95</v>
      </c>
      <c r="AE8" s="103" t="s">
        <v>95</v>
      </c>
      <c r="AF8" s="103" t="s">
        <v>95</v>
      </c>
      <c r="AG8" s="103" t="s">
        <v>95</v>
      </c>
      <c r="AH8" s="103" t="s">
        <v>95</v>
      </c>
      <c r="AI8" s="103" t="s">
        <v>95</v>
      </c>
      <c r="AJ8" s="103" t="s">
        <v>95</v>
      </c>
      <c r="AK8" s="103" t="s">
        <v>177</v>
      </c>
      <c r="AL8" s="103" t="s">
        <v>98</v>
      </c>
      <c r="AM8" s="103" t="s">
        <v>98</v>
      </c>
      <c r="AN8" s="103" t="s">
        <v>98</v>
      </c>
      <c r="AO8" s="103" t="s">
        <v>98</v>
      </c>
      <c r="AP8" s="103" t="s">
        <v>96</v>
      </c>
      <c r="AQ8" s="103" t="s">
        <v>96</v>
      </c>
      <c r="AR8" s="103" t="s">
        <v>96</v>
      </c>
      <c r="AS8" s="103" t="s">
        <v>96</v>
      </c>
      <c r="AT8" s="103" t="s">
        <v>96</v>
      </c>
      <c r="AU8" s="103" t="s">
        <v>96</v>
      </c>
      <c r="AV8" s="103" t="s">
        <v>96</v>
      </c>
      <c r="AW8" s="103" t="s">
        <v>96</v>
      </c>
      <c r="AX8" s="103" t="s">
        <v>98</v>
      </c>
    </row>
    <row r="9" spans="1:50" s="8" customFormat="1" x14ac:dyDescent="0.25">
      <c r="A9" s="30"/>
      <c r="C9" s="148"/>
      <c r="D9" s="111"/>
      <c r="E9" s="149"/>
      <c r="F9" s="150"/>
      <c r="G9" s="45"/>
      <c r="H9" s="34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35"/>
      <c r="U9" s="331"/>
      <c r="V9" s="125"/>
      <c r="W9" s="35"/>
      <c r="X9" s="372"/>
      <c r="Y9" s="125"/>
      <c r="Z9" s="175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</row>
    <row r="10" spans="1:50" s="13" customFormat="1" x14ac:dyDescent="0.25">
      <c r="C10" s="81" t="s">
        <v>92</v>
      </c>
      <c r="D10" s="56"/>
      <c r="E10" s="55"/>
      <c r="F10" s="166"/>
      <c r="G10" s="140"/>
      <c r="H10" s="54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64"/>
      <c r="U10" s="332"/>
      <c r="V10" s="56"/>
      <c r="W10" s="64"/>
      <c r="X10" s="373"/>
      <c r="Y10" s="56"/>
      <c r="Z10" s="54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</row>
    <row r="11" spans="1:50" s="13" customFormat="1" x14ac:dyDescent="0.25">
      <c r="C11" s="82"/>
      <c r="D11" s="59"/>
      <c r="E11" s="58"/>
      <c r="F11" s="194"/>
      <c r="G11" s="168"/>
      <c r="H11" s="57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65"/>
      <c r="U11" s="333"/>
      <c r="V11" s="59"/>
      <c r="W11" s="65"/>
      <c r="X11" s="374"/>
      <c r="Y11" s="59"/>
      <c r="Z11" s="57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</row>
    <row r="12" spans="1:50" s="17" customFormat="1" ht="14.25" customHeight="1" x14ac:dyDescent="0.25">
      <c r="C12" s="220" t="s">
        <v>67</v>
      </c>
      <c r="D12" s="68"/>
      <c r="E12" s="105"/>
      <c r="F12" s="151"/>
      <c r="G12" s="138"/>
      <c r="H12" s="11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3"/>
      <c r="U12" s="334"/>
      <c r="V12" s="94"/>
      <c r="W12" s="93"/>
      <c r="X12" s="375"/>
      <c r="Y12" s="94"/>
      <c r="Z12" s="176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5"/>
      <c r="AL12" s="94"/>
      <c r="AM12" s="94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</row>
    <row r="13" spans="1:50" s="1" customFormat="1" x14ac:dyDescent="0.25">
      <c r="A13" s="24" t="str">
        <f>DB!B2</f>
        <v>EB01</v>
      </c>
      <c r="B13" s="24" t="str">
        <f>DB!B2</f>
        <v>EB01</v>
      </c>
      <c r="C13" s="69" t="s">
        <v>11</v>
      </c>
      <c r="D13" s="69" t="s">
        <v>30</v>
      </c>
      <c r="E13" s="119" t="s">
        <v>115</v>
      </c>
      <c r="F13" s="152" t="s">
        <v>154</v>
      </c>
      <c r="G13" s="127"/>
      <c r="H13" s="223">
        <f>DB!AI2</f>
        <v>8</v>
      </c>
      <c r="I13" s="224">
        <f>DB!AJ2</f>
        <v>16</v>
      </c>
      <c r="J13" s="224">
        <f>DB!AK2</f>
        <v>74</v>
      </c>
      <c r="K13" s="224">
        <f>DB!AL2</f>
        <v>89</v>
      </c>
      <c r="L13" s="224">
        <f>DB!AM2</f>
        <v>52</v>
      </c>
      <c r="M13" s="224">
        <f>DB!AN2</f>
        <v>131</v>
      </c>
      <c r="N13" s="224">
        <f>DB!AO2</f>
        <v>275</v>
      </c>
      <c r="O13" s="224">
        <f>DB!AP2</f>
        <v>765</v>
      </c>
      <c r="P13" s="224">
        <f>DB!AQ2</f>
        <v>510</v>
      </c>
      <c r="Q13" s="224">
        <f>DB!AR2</f>
        <v>86</v>
      </c>
      <c r="R13" s="224">
        <f>SUM(H13:Q13)</f>
        <v>2006</v>
      </c>
      <c r="S13" s="224">
        <f>DB!AS2</f>
        <v>5</v>
      </c>
      <c r="T13" s="225">
        <f>DB!C2</f>
        <v>2011</v>
      </c>
      <c r="U13" s="335">
        <f>DB!E2</f>
        <v>32730.9000000003</v>
      </c>
      <c r="V13" s="352">
        <f>DB!F2*1000</f>
        <v>132.74451025913601</v>
      </c>
      <c r="W13" s="177">
        <f>IF(T13=0,0,U13/T13)</f>
        <v>16.275932371954401</v>
      </c>
      <c r="X13" s="402">
        <v>1.0808703585943764</v>
      </c>
      <c r="Y13" s="400">
        <f>V13*X13</f>
        <v>143.4796064052272</v>
      </c>
      <c r="Z13" s="398">
        <f>DB!H2*$X13</f>
        <v>9.3740009518081902</v>
      </c>
      <c r="AA13" s="402">
        <f>DB!I2*$X13</f>
        <v>6.6344970001777508</v>
      </c>
      <c r="AB13" s="402">
        <f>DB!J2*$X13</f>
        <v>7.3786778920663014</v>
      </c>
      <c r="AC13" s="402">
        <f>DB!K2*$X13</f>
        <v>8.6298200599197354</v>
      </c>
      <c r="AD13" s="407">
        <f>DB!L2*$X13</f>
        <v>14650.415650825093</v>
      </c>
      <c r="AE13" s="401">
        <f>DB!M2*$X13</f>
        <v>100.8661633028758</v>
      </c>
      <c r="AF13" s="401">
        <f>DB!N2*$X13</f>
        <v>14.391004522444568</v>
      </c>
      <c r="AG13" s="401">
        <f>DB!O2*$X13</f>
        <v>1.0043572448366067</v>
      </c>
      <c r="AH13" s="401">
        <f>DB!P2*$X13</f>
        <v>2.1521940960784081</v>
      </c>
      <c r="AI13" s="401">
        <f>DB!Q2*$X13</f>
        <v>1.0187052054771319</v>
      </c>
      <c r="AJ13" s="401">
        <f>DB!R2*$X13</f>
        <v>1.7217552768627569</v>
      </c>
      <c r="AK13" s="402">
        <f>DB!S2*1000*$X13</f>
        <v>7.74789874588246</v>
      </c>
      <c r="AL13" s="401">
        <f>DB!T2*$X13</f>
        <v>1.7217552768627569</v>
      </c>
      <c r="AM13" s="400">
        <f>DB!U2*1000*$X13</f>
        <v>2439.1533088888714</v>
      </c>
      <c r="AN13" s="400">
        <f>DB!V2*1000*$X13</f>
        <v>40.174289793463643</v>
      </c>
      <c r="AO13" s="400">
        <f>DB!W2*1000*$X13</f>
        <v>21.521940960783972</v>
      </c>
      <c r="AP13" s="401">
        <f>DB!X2*1000*$X13</f>
        <v>71.739803202613601</v>
      </c>
      <c r="AQ13" s="400">
        <f>DB!Y2*1000*$X13</f>
        <v>660.00618946406075</v>
      </c>
      <c r="AR13" s="400">
        <f>DB!Z2*1000*$X13</f>
        <v>660.00618946406075</v>
      </c>
      <c r="AS13" s="400">
        <f>DB!AA2*1000*$X13</f>
        <v>4447.8677985620916</v>
      </c>
      <c r="AT13" s="400">
        <f>DB!AB2*1000*$X13</f>
        <v>80.348579586927286</v>
      </c>
      <c r="AU13" s="400">
        <f>DB!AC2*1000*$X13</f>
        <v>114.78368512418197</v>
      </c>
      <c r="AV13" s="400">
        <f>DB!AD2*1000*$X13</f>
        <v>3873.9493729412193</v>
      </c>
      <c r="AW13" s="401">
        <f>DB!AE2*1000*$X13</f>
        <v>25.826329152941241</v>
      </c>
      <c r="AX13" s="401">
        <f>DB!AF2*$X13</f>
        <v>125.11421678536182</v>
      </c>
    </row>
    <row r="14" spans="1:50" s="1" customFormat="1" x14ac:dyDescent="0.25">
      <c r="A14" s="24" t="str">
        <f>DB!B3</f>
        <v>EB02</v>
      </c>
      <c r="B14" s="24" t="str">
        <f>DB!B3</f>
        <v>EB02</v>
      </c>
      <c r="C14" s="111" t="s">
        <v>11</v>
      </c>
      <c r="D14" s="111" t="s">
        <v>121</v>
      </c>
      <c r="E14" s="120" t="s">
        <v>86</v>
      </c>
      <c r="F14" s="153" t="s">
        <v>120</v>
      </c>
      <c r="G14" s="128"/>
      <c r="H14" s="223">
        <f>DB!AI3</f>
        <v>0</v>
      </c>
      <c r="I14" s="224">
        <f>DB!AJ3</f>
        <v>6</v>
      </c>
      <c r="J14" s="224">
        <f>DB!AK3</f>
        <v>3</v>
      </c>
      <c r="K14" s="224">
        <f>DB!AL3</f>
        <v>4</v>
      </c>
      <c r="L14" s="224">
        <f>DB!AM3</f>
        <v>18</v>
      </c>
      <c r="M14" s="224">
        <f>DB!AN3</f>
        <v>47</v>
      </c>
      <c r="N14" s="224">
        <f>DB!AO3</f>
        <v>118</v>
      </c>
      <c r="O14" s="224">
        <f>DB!AP3</f>
        <v>208</v>
      </c>
      <c r="P14" s="224">
        <f>DB!AQ3</f>
        <v>218</v>
      </c>
      <c r="Q14" s="224">
        <f>DB!AR3</f>
        <v>31</v>
      </c>
      <c r="R14" s="224">
        <f t="shared" ref="R14:R24" si="0">SUM(H14:Q14)</f>
        <v>653</v>
      </c>
      <c r="S14" s="224">
        <f>DB!AS3</f>
        <v>0</v>
      </c>
      <c r="T14" s="225">
        <f>DB!C3</f>
        <v>653</v>
      </c>
      <c r="U14" s="335">
        <f>DB!E3</f>
        <v>23040.46</v>
      </c>
      <c r="V14" s="352">
        <f>DB!F3*1000</f>
        <v>88.353251962000201</v>
      </c>
      <c r="W14" s="177">
        <f t="shared" ref="W14:W24" si="1">IF(T14=0,0,U14/T14)</f>
        <v>35.284012251148546</v>
      </c>
      <c r="X14" s="402">
        <v>1.0808703585943764</v>
      </c>
      <c r="Y14" s="400">
        <f t="shared" ref="Y14:Y24" si="2">V14*X14</f>
        <v>95.498411131146455</v>
      </c>
      <c r="Z14" s="398">
        <f>DB!H3*$X14</f>
        <v>2.3874602782786449</v>
      </c>
      <c r="AA14" s="402">
        <f>DB!I3*$X14</f>
        <v>1.6865019405760426</v>
      </c>
      <c r="AB14" s="402">
        <f>DB!J3*$X14</f>
        <v>1.8787720749867467</v>
      </c>
      <c r="AC14" s="402">
        <f>DB!K3*$X14</f>
        <v>2.1951901438679515</v>
      </c>
      <c r="AD14" s="407">
        <f>DB!L3*$X14</f>
        <v>9751.151763779073</v>
      </c>
      <c r="AE14" s="401">
        <f>DB!M3*$X14</f>
        <v>54.911586400408972</v>
      </c>
      <c r="AF14" s="401">
        <f>DB!N3*$X14</f>
        <v>9.0293747724498434</v>
      </c>
      <c r="AG14" s="401">
        <f>DB!O3*$X14</f>
        <v>0.48704189676884579</v>
      </c>
      <c r="AH14" s="401">
        <f>DB!P3*$X14</f>
        <v>2.7694539228032515</v>
      </c>
      <c r="AI14" s="401">
        <f>DB!Q3*$X14</f>
        <v>1.5279745780983398</v>
      </c>
      <c r="AJ14" s="401">
        <f>DB!R3*$X14</f>
        <v>0.85948570018031711</v>
      </c>
      <c r="AK14" s="402">
        <f>DB!S3*1000*$X14</f>
        <v>0.95498411131146121</v>
      </c>
      <c r="AL14" s="401">
        <f>DB!T3*$X14</f>
        <v>1.0504825224426053</v>
      </c>
      <c r="AM14" s="400">
        <f>DB!U3*1000*$X14</f>
        <v>592.09014901310877</v>
      </c>
      <c r="AN14" s="400">
        <f>DB!V3*1000*$X14</f>
        <v>26.739555116720837</v>
      </c>
      <c r="AO14" s="400">
        <f>DB!W3*1000*$X14</f>
        <v>21.00965044885217</v>
      </c>
      <c r="AP14" s="401">
        <f>DB!X3*1000*$X14</f>
        <v>47.749205565573227</v>
      </c>
      <c r="AQ14" s="400">
        <f>DB!Y3*1000*$X14</f>
        <v>439.29269120327371</v>
      </c>
      <c r="AR14" s="400">
        <f>DB!Z3*1000*$X14</f>
        <v>439.29269120327371</v>
      </c>
      <c r="AS14" s="400">
        <f>DB!AA3*1000*$X14</f>
        <v>2960.4507450655219</v>
      </c>
      <c r="AT14" s="400">
        <f>DB!AB3*1000*$X14</f>
        <v>53.479110233441673</v>
      </c>
      <c r="AU14" s="400">
        <f>DB!AC3*1000*$X14</f>
        <v>76.398728904917419</v>
      </c>
      <c r="AV14" s="400">
        <f>DB!AD3*1000*$X14</f>
        <v>2578.4571005409484</v>
      </c>
      <c r="AW14" s="401">
        <f>DB!AE3*1000*$X14</f>
        <v>17.189714003606319</v>
      </c>
      <c r="AX14" s="401">
        <f>DB!AF3*$X14</f>
        <v>83.274614506359612</v>
      </c>
    </row>
    <row r="15" spans="1:50" s="2" customFormat="1" x14ac:dyDescent="0.25">
      <c r="A15" s="24" t="str">
        <f>DB!B4</f>
        <v>EB03</v>
      </c>
      <c r="B15" s="24" t="str">
        <f>DB!B4</f>
        <v>EB03</v>
      </c>
      <c r="C15" s="44" t="s">
        <v>152</v>
      </c>
      <c r="D15" s="44"/>
      <c r="E15" s="121" t="s">
        <v>85</v>
      </c>
      <c r="F15" s="154" t="s">
        <v>120</v>
      </c>
      <c r="G15" s="129"/>
      <c r="H15" s="223">
        <f>DB!AI4</f>
        <v>0</v>
      </c>
      <c r="I15" s="224">
        <f>DB!AJ4</f>
        <v>4</v>
      </c>
      <c r="J15" s="224">
        <f>DB!AK4</f>
        <v>0</v>
      </c>
      <c r="K15" s="224">
        <f>DB!AL4</f>
        <v>0</v>
      </c>
      <c r="L15" s="224">
        <f>DB!AM4</f>
        <v>3</v>
      </c>
      <c r="M15" s="224">
        <f>DB!AN4</f>
        <v>10</v>
      </c>
      <c r="N15" s="224">
        <f>DB!AO4</f>
        <v>6</v>
      </c>
      <c r="O15" s="224">
        <f>DB!AP4</f>
        <v>7</v>
      </c>
      <c r="P15" s="224">
        <f>DB!AQ4</f>
        <v>7</v>
      </c>
      <c r="Q15" s="224">
        <f>DB!AR4</f>
        <v>3</v>
      </c>
      <c r="R15" s="224">
        <f t="shared" si="0"/>
        <v>40</v>
      </c>
      <c r="S15" s="224">
        <f>DB!AS4</f>
        <v>0</v>
      </c>
      <c r="T15" s="225">
        <f>DB!C4</f>
        <v>40</v>
      </c>
      <c r="U15" s="335">
        <f>DB!E4</f>
        <v>4709</v>
      </c>
      <c r="V15" s="352">
        <f>DB!F4*1000</f>
        <v>25.867206661970201</v>
      </c>
      <c r="W15" s="177">
        <f t="shared" si="1"/>
        <v>117.72499999999999</v>
      </c>
      <c r="X15" s="402">
        <v>1.0808703585943764</v>
      </c>
      <c r="Y15" s="400">
        <f t="shared" si="2"/>
        <v>27.959096940558574</v>
      </c>
      <c r="Z15" s="398">
        <f>DB!H4*$X15</f>
        <v>1.043806285780851</v>
      </c>
      <c r="AA15" s="402">
        <f>DB!I4*$X15</f>
        <v>0.7411024629044044</v>
      </c>
      <c r="AB15" s="402">
        <f>DB!J4*$X15</f>
        <v>0.8246069657668722</v>
      </c>
      <c r="AC15" s="402">
        <f>DB!K4*$X15</f>
        <v>0.96030178291838308</v>
      </c>
      <c r="AD15" s="407">
        <f>DB!L4*$X15</f>
        <v>2844.5445431839512</v>
      </c>
      <c r="AE15" s="401">
        <f>DB!M4*$X15</f>
        <v>28.364503846196602</v>
      </c>
      <c r="AF15" s="401">
        <f>DB!N4*$X15</f>
        <v>1.2861184592656951</v>
      </c>
      <c r="AG15" s="401">
        <f>DB!O4*$X15</f>
        <v>0.20410140766607707</v>
      </c>
      <c r="AH15" s="401">
        <f>DB!P4*$X15</f>
        <v>2.9636642756992071</v>
      </c>
      <c r="AI15" s="401">
        <f>DB!Q4*$X15</f>
        <v>1.300098007735969</v>
      </c>
      <c r="AJ15" s="401">
        <f>DB!R4*$X15</f>
        <v>1.7893822041957457</v>
      </c>
      <c r="AK15" s="402">
        <f>DB!S4*1000*$X15</f>
        <v>11.225577421634229</v>
      </c>
      <c r="AL15" s="401">
        <f>DB!T4*$X15</f>
        <v>0.5591819388111704</v>
      </c>
      <c r="AM15" s="400">
        <f>DB!U4*1000*$X15</f>
        <v>178.93822041957458</v>
      </c>
      <c r="AN15" s="400">
        <f>DB!V4*1000*$X15</f>
        <v>7.8285471433563831</v>
      </c>
      <c r="AO15" s="400">
        <f>DB!W4*1000*$X15</f>
        <v>262.81551124124962</v>
      </c>
      <c r="AP15" s="401">
        <f>DB!X4*1000*$X15</f>
        <v>0.8387729082167561</v>
      </c>
      <c r="AQ15" s="400">
        <f>DB!Y4*1000*$X15</f>
        <v>13.979548470279287</v>
      </c>
      <c r="AR15" s="400">
        <f>DB!Z4*1000*$X15</f>
        <v>83.877290821675501</v>
      </c>
      <c r="AS15" s="400">
        <f>DB!AA4*1000*$X15</f>
        <v>83.877290821675501</v>
      </c>
      <c r="AT15" s="400">
        <f>DB!AB4*1000*$X15</f>
        <v>15.657094286712789</v>
      </c>
      <c r="AU15" s="400">
        <f>DB!AC4*1000*$X15</f>
        <v>22.36727755244679</v>
      </c>
      <c r="AV15" s="400">
        <f>DB!AD4*1000*$X15</f>
        <v>223.67277552446794</v>
      </c>
      <c r="AW15" s="401">
        <f>DB!AE4*1000*$X15</f>
        <v>5.0326374493005366</v>
      </c>
      <c r="AX15" s="401">
        <f>DB!AF4*$X15</f>
        <v>1.6775458164335122</v>
      </c>
    </row>
    <row r="16" spans="1:50" s="1" customFormat="1" ht="13.5" customHeight="1" x14ac:dyDescent="0.25">
      <c r="A16" s="24" t="str">
        <f>DB!B5</f>
        <v>EB04</v>
      </c>
      <c r="B16" s="24" t="str">
        <f>DB!B5</f>
        <v>EB04</v>
      </c>
      <c r="C16" s="148" t="s">
        <v>13</v>
      </c>
      <c r="D16" s="470" t="s">
        <v>122</v>
      </c>
      <c r="E16" s="119" t="s">
        <v>104</v>
      </c>
      <c r="F16" s="466" t="s">
        <v>123</v>
      </c>
      <c r="G16" s="128"/>
      <c r="H16" s="223">
        <f>DB!AI5</f>
        <v>0</v>
      </c>
      <c r="I16" s="224">
        <f>DB!AJ5</f>
        <v>0</v>
      </c>
      <c r="J16" s="224">
        <f>DB!AK5</f>
        <v>0</v>
      </c>
      <c r="K16" s="224">
        <f>DB!AL5</f>
        <v>0</v>
      </c>
      <c r="L16" s="224">
        <f>DB!AM5</f>
        <v>0</v>
      </c>
      <c r="M16" s="224">
        <f>DB!AN5</f>
        <v>0</v>
      </c>
      <c r="N16" s="224">
        <f>DB!AO5</f>
        <v>8</v>
      </c>
      <c r="O16" s="224">
        <f>DB!AP5</f>
        <v>44</v>
      </c>
      <c r="P16" s="224">
        <f>DB!AQ5</f>
        <v>256</v>
      </c>
      <c r="Q16" s="224">
        <f>DB!AR5</f>
        <v>47</v>
      </c>
      <c r="R16" s="224">
        <f t="shared" si="0"/>
        <v>355</v>
      </c>
      <c r="S16" s="224">
        <f>DB!AS5</f>
        <v>0</v>
      </c>
      <c r="T16" s="225">
        <f>DB!C5</f>
        <v>355</v>
      </c>
      <c r="U16" s="335">
        <f>DB!E5</f>
        <v>6636.3</v>
      </c>
      <c r="V16" s="352">
        <f>DB!F5*1000</f>
        <v>26.283548790000101</v>
      </c>
      <c r="W16" s="177">
        <f t="shared" si="1"/>
        <v>18.69380281690141</v>
      </c>
      <c r="X16" s="402">
        <v>1.0808703585943764</v>
      </c>
      <c r="Y16" s="400">
        <f t="shared" si="2"/>
        <v>28.409108805780196</v>
      </c>
      <c r="Z16" s="398">
        <f>DB!H5*$X16</f>
        <v>0.56344732464797065</v>
      </c>
      <c r="AA16" s="402">
        <f>DB!I5*$X16</f>
        <v>0.45359877059895543</v>
      </c>
      <c r="AB16" s="402">
        <f>DB!J5*$X16</f>
        <v>0.47746242199581068</v>
      </c>
      <c r="AC16" s="402">
        <f>DB!K5*$X16</f>
        <v>0.55265186330177418</v>
      </c>
      <c r="AD16" s="407">
        <f>DB!L5*$X16</f>
        <v>2900.7972819405932</v>
      </c>
      <c r="AE16" s="401">
        <f>DB!M5*$X16</f>
        <v>5.6250035435444463</v>
      </c>
      <c r="AF16" s="401">
        <f>DB!N5*$X16</f>
        <v>2.4076719712898624</v>
      </c>
      <c r="AG16" s="401">
        <f>DB!O5*$X16</f>
        <v>0.19886376164046063</v>
      </c>
      <c r="AH16" s="401">
        <f>DB!P5*$X16</f>
        <v>4.5454574089248141E-2</v>
      </c>
      <c r="AI16" s="401">
        <f>DB!Q5*$X16</f>
        <v>2.5568197925202079E-2</v>
      </c>
      <c r="AJ16" s="401">
        <f>DB!R5*$X16</f>
        <v>2.5000015749086477E-2</v>
      </c>
      <c r="AK16" s="402">
        <f>DB!S5*1000*$X16</f>
        <v>2.8409108805780087E-2</v>
      </c>
      <c r="AL16" s="401">
        <f>DB!T5*$X16</f>
        <v>2.8409108805780088E-3</v>
      </c>
      <c r="AM16" s="400">
        <f>DB!U5*1000*$X16</f>
        <v>8.5227326417340485</v>
      </c>
      <c r="AN16" s="400">
        <f>DB!V5*1000*$X16</f>
        <v>3.9772752328092231</v>
      </c>
      <c r="AO16" s="400">
        <f>DB!W5*1000*$X16</f>
        <v>14.204554402890045</v>
      </c>
      <c r="AP16" s="401">
        <f>DB!X5*1000*$X16</f>
        <v>0.85227326417340377</v>
      </c>
      <c r="AQ16" s="400">
        <f>DB!Y5*1000*$X16</f>
        <v>14.204554402890045</v>
      </c>
      <c r="AR16" s="400">
        <f>DB!Z5*1000*$X16</f>
        <v>85.227326417340166</v>
      </c>
      <c r="AS16" s="400">
        <f>DB!AA5*1000*$X16</f>
        <v>85.227326417340166</v>
      </c>
      <c r="AT16" s="400">
        <f>DB!AB5*1000*$X16</f>
        <v>15.909100931236848</v>
      </c>
      <c r="AU16" s="400">
        <f>DB!AC5*1000*$X16</f>
        <v>22.72728704462407</v>
      </c>
      <c r="AV16" s="400">
        <f>DB!AD5*1000*$X16</f>
        <v>227.27287044624072</v>
      </c>
      <c r="AW16" s="401">
        <f>DB!AE5*1000*$X16</f>
        <v>5.1136395850404153</v>
      </c>
      <c r="AX16" s="401">
        <f>DB!AF5*$X16</f>
        <v>1.7045465283468053</v>
      </c>
    </row>
    <row r="17" spans="1:50" s="8" customFormat="1" x14ac:dyDescent="0.25">
      <c r="A17" s="24" t="str">
        <f>DB!B6</f>
        <v>EB05</v>
      </c>
      <c r="B17" s="24" t="str">
        <f>DB!B6</f>
        <v>EB05</v>
      </c>
      <c r="C17" s="148" t="s">
        <v>13</v>
      </c>
      <c r="D17" s="470"/>
      <c r="E17" s="120" t="s">
        <v>86</v>
      </c>
      <c r="F17" s="467"/>
      <c r="G17" s="128"/>
      <c r="H17" s="223">
        <f>DB!AI6</f>
        <v>0</v>
      </c>
      <c r="I17" s="224">
        <f>DB!AJ6</f>
        <v>0</v>
      </c>
      <c r="J17" s="224">
        <f>DB!AK6</f>
        <v>0</v>
      </c>
      <c r="K17" s="224">
        <f>DB!AL6</f>
        <v>0</v>
      </c>
      <c r="L17" s="224">
        <f>DB!AM6</f>
        <v>0</v>
      </c>
      <c r="M17" s="224">
        <f>DB!AN6</f>
        <v>1</v>
      </c>
      <c r="N17" s="224">
        <f>DB!AO6</f>
        <v>2</v>
      </c>
      <c r="O17" s="224">
        <f>DB!AP6</f>
        <v>19</v>
      </c>
      <c r="P17" s="224">
        <f>DB!AQ6</f>
        <v>46</v>
      </c>
      <c r="Q17" s="224">
        <f>DB!AR6</f>
        <v>5</v>
      </c>
      <c r="R17" s="224">
        <f t="shared" si="0"/>
        <v>73</v>
      </c>
      <c r="S17" s="224">
        <f>DB!AS6</f>
        <v>0</v>
      </c>
      <c r="T17" s="225">
        <f>DB!C6</f>
        <v>73</v>
      </c>
      <c r="U17" s="335">
        <f>DB!E6</f>
        <v>2437.1</v>
      </c>
      <c r="V17" s="352">
        <f>DB!F6*1000</f>
        <v>9.4399327714285697</v>
      </c>
      <c r="W17" s="177">
        <f t="shared" si="1"/>
        <v>33.384931506849313</v>
      </c>
      <c r="X17" s="402">
        <v>1.0808703585943764</v>
      </c>
      <c r="Y17" s="400">
        <f t="shared" si="2"/>
        <v>10.203343519760804</v>
      </c>
      <c r="Z17" s="398">
        <f>DB!H6*$X17</f>
        <v>0.20406687039521565</v>
      </c>
      <c r="AA17" s="402">
        <f>DB!I6*$X17</f>
        <v>0.16461394211880737</v>
      </c>
      <c r="AB17" s="402">
        <f>DB!J6*$X17</f>
        <v>0.17318475067540642</v>
      </c>
      <c r="AC17" s="402">
        <f>DB!K6*$X17</f>
        <v>0.19678848535112037</v>
      </c>
      <c r="AD17" s="407">
        <f>DB!L6*$X17</f>
        <v>1041.8430001157358</v>
      </c>
      <c r="AE17" s="401">
        <f>DB!M6*$X17</f>
        <v>1.5100948409246007</v>
      </c>
      <c r="AF17" s="401">
        <f>DB!N6*$X17</f>
        <v>0.80606413806110355</v>
      </c>
      <c r="AG17" s="401">
        <f>DB!O6*$X17</f>
        <v>7.1423404638325638E-2</v>
      </c>
      <c r="AH17" s="401">
        <f>DB!P6*$X17</f>
        <v>1.5305015279641255E-2</v>
      </c>
      <c r="AI17" s="401">
        <f>DB!Q6*$X17</f>
        <v>8.9789422973895056E-3</v>
      </c>
      <c r="AJ17" s="401">
        <f>DB!R6*$X17</f>
        <v>9.2850426029823328E-3</v>
      </c>
      <c r="AK17" s="402">
        <f>DB!S6*1000*$X17</f>
        <v>0.10203343519760803</v>
      </c>
      <c r="AL17" s="401">
        <f>DB!T6*$X17</f>
        <v>1.0203343519760814E-3</v>
      </c>
      <c r="AM17" s="400">
        <f>DB!U6*1000*$X17</f>
        <v>3.0610030559282402</v>
      </c>
      <c r="AN17" s="400">
        <f>DB!V6*1000*$X17</f>
        <v>1.4284680927665125</v>
      </c>
      <c r="AO17" s="400">
        <f>DB!W6*1000*$X17</f>
        <v>4.8976048894851818</v>
      </c>
      <c r="AP17" s="401">
        <f>DB!X6*1000*$X17</f>
        <v>0.30610030559282403</v>
      </c>
      <c r="AQ17" s="400">
        <f>DB!Y6*1000*$X17</f>
        <v>5.1016717598803965</v>
      </c>
      <c r="AR17" s="400">
        <f>DB!Z6*1000*$X17</f>
        <v>30.6100305592824</v>
      </c>
      <c r="AS17" s="400">
        <f>DB!AA6*1000*$X17</f>
        <v>30.6100305592824</v>
      </c>
      <c r="AT17" s="400">
        <f>DB!AB6*1000*$X17</f>
        <v>5.7138723710660502</v>
      </c>
      <c r="AU17" s="400">
        <f>DB!AC6*1000*$X17</f>
        <v>8.1626748158086464</v>
      </c>
      <c r="AV17" s="400">
        <f>DB!AD6*1000*$X17</f>
        <v>81.626748158086372</v>
      </c>
      <c r="AW17" s="401">
        <f>DB!AE6*1000*$X17</f>
        <v>1.8366018335569421</v>
      </c>
      <c r="AX17" s="401">
        <f>DB!AF6*$X17</f>
        <v>0.61220061118564806</v>
      </c>
    </row>
    <row r="18" spans="1:50" s="8" customFormat="1" x14ac:dyDescent="0.25">
      <c r="A18" s="24" t="str">
        <f>DB!B7</f>
        <v>EB06</v>
      </c>
      <c r="B18" s="24" t="str">
        <f>DB!B7</f>
        <v>EB06</v>
      </c>
      <c r="C18" s="148" t="s">
        <v>14</v>
      </c>
      <c r="D18" s="471"/>
      <c r="E18" s="121" t="s">
        <v>85</v>
      </c>
      <c r="F18" s="468"/>
      <c r="G18" s="128"/>
      <c r="H18" s="223">
        <f>DB!AI7</f>
        <v>0</v>
      </c>
      <c r="I18" s="224">
        <f>DB!AJ7</f>
        <v>0</v>
      </c>
      <c r="J18" s="224">
        <f>DB!AK7</f>
        <v>0</v>
      </c>
      <c r="K18" s="224">
        <f>DB!AL7</f>
        <v>0</v>
      </c>
      <c r="L18" s="224">
        <f>DB!AM7</f>
        <v>0</v>
      </c>
      <c r="M18" s="224">
        <f>DB!AN7</f>
        <v>1</v>
      </c>
      <c r="N18" s="224">
        <f>DB!AO7</f>
        <v>1</v>
      </c>
      <c r="O18" s="224">
        <f>DB!AP7</f>
        <v>3</v>
      </c>
      <c r="P18" s="224">
        <f>DB!AQ7</f>
        <v>14</v>
      </c>
      <c r="Q18" s="224">
        <f>DB!AR7</f>
        <v>1</v>
      </c>
      <c r="R18" s="224">
        <f t="shared" si="0"/>
        <v>20</v>
      </c>
      <c r="S18" s="224">
        <f>DB!AS7</f>
        <v>0</v>
      </c>
      <c r="T18" s="225">
        <f>DB!C7</f>
        <v>20</v>
      </c>
      <c r="U18" s="335">
        <f>DB!E7</f>
        <v>3117.2</v>
      </c>
      <c r="V18" s="352">
        <f>DB!F7*1000</f>
        <v>11.996747495652199</v>
      </c>
      <c r="W18" s="177">
        <f t="shared" si="1"/>
        <v>155.85999999999999</v>
      </c>
      <c r="X18" s="402">
        <v>1.0808703585943764</v>
      </c>
      <c r="Y18" s="400">
        <f t="shared" si="2"/>
        <v>12.96692876759178</v>
      </c>
      <c r="Z18" s="398">
        <f>DB!H7*$X18</f>
        <v>0.30256167124380751</v>
      </c>
      <c r="AA18" s="402">
        <f>DB!I7*$X18</f>
        <v>0.24032041315936756</v>
      </c>
      <c r="AB18" s="402">
        <f>DB!J7*$X18</f>
        <v>0.25622651244761308</v>
      </c>
      <c r="AC18" s="402">
        <f>DB!K7*$X18</f>
        <v>0.29279325157222169</v>
      </c>
      <c r="AD18" s="407">
        <f>DB!L7*$X18</f>
        <v>1324.0271626012564</v>
      </c>
      <c r="AE18" s="401">
        <f>DB!M7*$X18</f>
        <v>0.97251965756938141</v>
      </c>
      <c r="AF18" s="401">
        <f>DB!N7*$X18</f>
        <v>0.90768501373142252</v>
      </c>
      <c r="AG18" s="401">
        <f>DB!O7*$X18</f>
        <v>9.0768501373142255E-2</v>
      </c>
      <c r="AH18" s="401">
        <f>DB!P7*$X18</f>
        <v>7.131810822175468E-3</v>
      </c>
      <c r="AI18" s="401">
        <f>DB!Q7*$X18</f>
        <v>3.5010707672497765E-3</v>
      </c>
      <c r="AJ18" s="401">
        <f>DB!R7*$X18</f>
        <v>5.1867715070367014E-3</v>
      </c>
      <c r="AK18" s="402">
        <f>DB!S7*1000*$X18</f>
        <v>0.12966928767591782</v>
      </c>
      <c r="AL18" s="401">
        <f>DB!T7*$X18</f>
        <v>1.296692876759178E-3</v>
      </c>
      <c r="AM18" s="400">
        <f>DB!U7*1000*$X18</f>
        <v>3.8900786302775239</v>
      </c>
      <c r="AN18" s="400">
        <f>DB!V7*1000*$X18</f>
        <v>1.8153700274628515</v>
      </c>
      <c r="AO18" s="400">
        <f>DB!W7*1000*$X18</f>
        <v>6.2241258084440485</v>
      </c>
      <c r="AP18" s="401">
        <f>DB!X7*1000*$X18</f>
        <v>0.38900786302775231</v>
      </c>
      <c r="AQ18" s="400">
        <f>DB!Y7*1000*$X18</f>
        <v>6.4834643837958792</v>
      </c>
      <c r="AR18" s="400">
        <f>DB!Z7*1000*$X18</f>
        <v>38.900786302775238</v>
      </c>
      <c r="AS18" s="400">
        <f>DB!AA7*1000*$X18</f>
        <v>38.900786302775238</v>
      </c>
      <c r="AT18" s="400">
        <f>DB!AB7*1000*$X18</f>
        <v>7.2614801098513846</v>
      </c>
      <c r="AU18" s="400">
        <f>DB!AC7*1000*$X18</f>
        <v>10.373543014073404</v>
      </c>
      <c r="AV18" s="400">
        <f>DB!AD7*1000*$X18</f>
        <v>103.73543014073404</v>
      </c>
      <c r="AW18" s="401">
        <f>DB!AE7*1000*$X18</f>
        <v>2.3340471781665144</v>
      </c>
      <c r="AX18" s="401">
        <f>DB!AF7*$X18</f>
        <v>0.77801572605550573</v>
      </c>
    </row>
    <row r="19" spans="1:50" s="2" customFormat="1" x14ac:dyDescent="0.25">
      <c r="A19" s="24" t="str">
        <f>DB!B8</f>
        <v>EB07</v>
      </c>
      <c r="B19" s="24" t="str">
        <f>DB!B8</f>
        <v>EB07</v>
      </c>
      <c r="C19" s="69" t="s">
        <v>18</v>
      </c>
      <c r="D19" s="69" t="s">
        <v>30</v>
      </c>
      <c r="E19" s="119" t="s">
        <v>115</v>
      </c>
      <c r="F19" s="152" t="s">
        <v>155</v>
      </c>
      <c r="G19" s="127"/>
      <c r="H19" s="223">
        <f>DB!AI8</f>
        <v>0</v>
      </c>
      <c r="I19" s="224">
        <f>DB!AJ8</f>
        <v>0</v>
      </c>
      <c r="J19" s="224">
        <f>DB!AK8</f>
        <v>0</v>
      </c>
      <c r="K19" s="224">
        <f>DB!AL8</f>
        <v>0</v>
      </c>
      <c r="L19" s="224">
        <f>DB!AM8</f>
        <v>0</v>
      </c>
      <c r="M19" s="224">
        <f>DB!AN8</f>
        <v>2</v>
      </c>
      <c r="N19" s="224">
        <f>DB!AO8</f>
        <v>2</v>
      </c>
      <c r="O19" s="224">
        <f>DB!AP8</f>
        <v>1</v>
      </c>
      <c r="P19" s="224">
        <f>DB!AQ8</f>
        <v>4</v>
      </c>
      <c r="Q19" s="224">
        <f>DB!AR8</f>
        <v>0</v>
      </c>
      <c r="R19" s="224">
        <f t="shared" si="0"/>
        <v>9</v>
      </c>
      <c r="S19" s="224">
        <f>DB!AS8</f>
        <v>0</v>
      </c>
      <c r="T19" s="225">
        <f>DB!C8</f>
        <v>9</v>
      </c>
      <c r="U19" s="335">
        <f>DB!E8</f>
        <v>147.80000000000001</v>
      </c>
      <c r="V19" s="352">
        <f>DB!F8*1000</f>
        <v>0.60391079999999997</v>
      </c>
      <c r="W19" s="177">
        <f t="shared" si="1"/>
        <v>16.422222222222224</v>
      </c>
      <c r="X19" s="402">
        <v>1.0808703585943764</v>
      </c>
      <c r="Y19" s="400">
        <f t="shared" si="2"/>
        <v>0.65274928295501666</v>
      </c>
      <c r="Z19" s="398">
        <f>DB!H8*$X19</f>
        <v>1.392531803637369E-2</v>
      </c>
      <c r="AA19" s="402">
        <f>DB!I8*$X19</f>
        <v>1.1727728783758468E-2</v>
      </c>
      <c r="AB19" s="402">
        <f>DB!J8*$X19</f>
        <v>1.2141136662963311E-2</v>
      </c>
      <c r="AC19" s="402">
        <f>DB!K8*$X19</f>
        <v>1.3098502277964002E-2</v>
      </c>
      <c r="AD19" s="407">
        <f>DB!L8*$X19</f>
        <v>66.650923783970853</v>
      </c>
      <c r="AE19" s="401">
        <f>DB!M8*$X19</f>
        <v>0.19647753416946004</v>
      </c>
      <c r="AF19" s="401">
        <f>DB!N8*$X19</f>
        <v>6.2011181880726587E-2</v>
      </c>
      <c r="AG19" s="401">
        <f>DB!O8*$X19</f>
        <v>4.5692449806851165E-3</v>
      </c>
      <c r="AH19" s="401">
        <f>DB!P8*$X19</f>
        <v>1.17494870931903E-3</v>
      </c>
      <c r="AI19" s="401">
        <f>DB!Q8*$X19</f>
        <v>3.9164956977301007E-4</v>
      </c>
      <c r="AJ19" s="401">
        <f>DB!R8*$X19</f>
        <v>9.1384899613702344E-4</v>
      </c>
      <c r="AK19" s="402">
        <f>DB!S8*1000*$X19</f>
        <v>3.5248461279570903E-2</v>
      </c>
      <c r="AL19" s="401">
        <f>DB!T8*$X19</f>
        <v>1.7624230639785451E-2</v>
      </c>
      <c r="AM19" s="400">
        <f>DB!U8*1000*$X19</f>
        <v>0.65274928295501666</v>
      </c>
      <c r="AN19" s="400">
        <f>DB!V8*1000*$X19</f>
        <v>0.18276979922740469</v>
      </c>
      <c r="AO19" s="400">
        <f>DB!W8*1000*$X19</f>
        <v>0.32637464147750833</v>
      </c>
      <c r="AP19" s="401">
        <f>DB!X8*1000*$X19</f>
        <v>1.9582478488650502E-2</v>
      </c>
      <c r="AQ19" s="400">
        <f>DB!Y8*1000*$X19</f>
        <v>0.32637464147750833</v>
      </c>
      <c r="AR19" s="400">
        <f>DB!Z8*1000*$X19</f>
        <v>1.9582478488650503</v>
      </c>
      <c r="AS19" s="400">
        <f>DB!AA8*1000*$X19</f>
        <v>1.9582478488650503</v>
      </c>
      <c r="AT19" s="400">
        <f>DB!AB8*1000*$X19</f>
        <v>0.36553959845480938</v>
      </c>
      <c r="AU19" s="400">
        <f>DB!AC8*1000*$X19</f>
        <v>0.5221994263640134</v>
      </c>
      <c r="AV19" s="400">
        <f>DB!AD8*1000*$X19</f>
        <v>5.2219942636401333</v>
      </c>
      <c r="AW19" s="401">
        <f>DB!AE8*1000*$X19</f>
        <v>0.11749487093190301</v>
      </c>
      <c r="AX19" s="401">
        <f>DB!AF8*$X19</f>
        <v>3.9164956977301005E-2</v>
      </c>
    </row>
    <row r="20" spans="1:50" s="2" customFormat="1" x14ac:dyDescent="0.25">
      <c r="A20" s="24" t="str">
        <f>DB!B9</f>
        <v>EB08</v>
      </c>
      <c r="B20" s="24" t="str">
        <f>DB!B9</f>
        <v>EB08</v>
      </c>
      <c r="C20" s="111" t="s">
        <v>18</v>
      </c>
      <c r="D20" s="111"/>
      <c r="E20" s="120" t="s">
        <v>86</v>
      </c>
      <c r="F20" s="153" t="s">
        <v>99</v>
      </c>
      <c r="G20" s="128"/>
      <c r="H20" s="223">
        <f>DB!AI9</f>
        <v>0</v>
      </c>
      <c r="I20" s="224">
        <f>DB!AJ9</f>
        <v>0</v>
      </c>
      <c r="J20" s="224">
        <f>DB!AK9</f>
        <v>0</v>
      </c>
      <c r="K20" s="224">
        <f>DB!AL9</f>
        <v>0</v>
      </c>
      <c r="L20" s="224">
        <f>DB!AM9</f>
        <v>0</v>
      </c>
      <c r="M20" s="224">
        <f>DB!AN9</f>
        <v>1</v>
      </c>
      <c r="N20" s="224">
        <f>DB!AO9</f>
        <v>0</v>
      </c>
      <c r="O20" s="224">
        <f>DB!AP9</f>
        <v>1</v>
      </c>
      <c r="P20" s="224">
        <f>DB!AQ9</f>
        <v>11</v>
      </c>
      <c r="Q20" s="224">
        <f>DB!AR9</f>
        <v>2</v>
      </c>
      <c r="R20" s="224">
        <f t="shared" si="0"/>
        <v>15</v>
      </c>
      <c r="S20" s="224">
        <f>DB!AS9</f>
        <v>0</v>
      </c>
      <c r="T20" s="225">
        <f>DB!C9</f>
        <v>15</v>
      </c>
      <c r="U20" s="335">
        <f>DB!E9</f>
        <v>559.4</v>
      </c>
      <c r="V20" s="352">
        <f>DB!F9*1000</f>
        <v>2.0883520799999999</v>
      </c>
      <c r="W20" s="177">
        <f t="shared" si="1"/>
        <v>37.293333333333329</v>
      </c>
      <c r="X20" s="402">
        <v>1.0808703585943764</v>
      </c>
      <c r="Y20" s="400">
        <f t="shared" si="2"/>
        <v>2.2572378615809119</v>
      </c>
      <c r="Z20" s="398">
        <f>DB!H9*$X20</f>
        <v>4.5144757231618239E-2</v>
      </c>
      <c r="AA20" s="402">
        <f>DB!I9*$X20</f>
        <v>3.8041982093843636E-2</v>
      </c>
      <c r="AB20" s="402">
        <f>DB!J9*$X20</f>
        <v>3.9561855587308119E-2</v>
      </c>
      <c r="AC20" s="402">
        <f>DB!K9*$X20</f>
        <v>4.2105010244689274E-2</v>
      </c>
      <c r="AD20" s="407">
        <f>DB!L9*$X20</f>
        <v>230.48204357030374</v>
      </c>
      <c r="AE20" s="401">
        <f>DB!M9*$X20</f>
        <v>0.36792977143768862</v>
      </c>
      <c r="AF20" s="401">
        <f>DB!N9*$X20</f>
        <v>0.20089416968070115</v>
      </c>
      <c r="AG20" s="401">
        <f>DB!O9*$X20</f>
        <v>9.9318465909560127E-3</v>
      </c>
      <c r="AH20" s="401">
        <f>DB!P9*$X20</f>
        <v>1.4897769886434019E-3</v>
      </c>
      <c r="AI20" s="401">
        <f>DB!Q9*$X20</f>
        <v>4.5144757231618235E-4</v>
      </c>
      <c r="AJ20" s="401">
        <f>DB!R9*$X20</f>
        <v>1.1286189307904558E-3</v>
      </c>
      <c r="AK20" s="402">
        <f>DB!S9*1000*$X20</f>
        <v>2.257237861580912E-2</v>
      </c>
      <c r="AL20" s="401">
        <f>DB!T9*$X20</f>
        <v>9.931846590956013E-2</v>
      </c>
      <c r="AM20" s="400">
        <f>DB!U9*1000*$X20</f>
        <v>2.2572378615809119</v>
      </c>
      <c r="AN20" s="400">
        <f>DB!V9*1000*$X20</f>
        <v>0.63202660124265531</v>
      </c>
      <c r="AO20" s="400">
        <f>DB!W9*1000*$X20</f>
        <v>2.7086854338970943</v>
      </c>
      <c r="AP20" s="401">
        <f>DB!X9*1000*$X20</f>
        <v>6.7717135847427348E-2</v>
      </c>
      <c r="AQ20" s="400">
        <f>DB!Y9*1000*$X20</f>
        <v>1.1286189307904559</v>
      </c>
      <c r="AR20" s="400">
        <f>DB!Z9*1000*$X20</f>
        <v>6.7717135847427352</v>
      </c>
      <c r="AS20" s="400">
        <f>DB!AA9*1000*$X20</f>
        <v>6.7717135847427352</v>
      </c>
      <c r="AT20" s="400">
        <f>DB!AB9*1000*$X20</f>
        <v>1.2640532024853106</v>
      </c>
      <c r="AU20" s="400">
        <f>DB!AC9*1000*$X20</f>
        <v>1.8057902892647295</v>
      </c>
      <c r="AV20" s="400">
        <f>DB!AD9*1000*$X20</f>
        <v>18.057902892647295</v>
      </c>
      <c r="AW20" s="401">
        <f>DB!AE9*1000*$X20</f>
        <v>0.40630281508456412</v>
      </c>
      <c r="AX20" s="401">
        <f>DB!AF9*$X20</f>
        <v>0.1354342716948547</v>
      </c>
    </row>
    <row r="21" spans="1:50" s="2" customFormat="1" x14ac:dyDescent="0.25">
      <c r="A21" s="24" t="str">
        <f>DB!B10</f>
        <v>EB09</v>
      </c>
      <c r="B21" s="24" t="str">
        <f>DB!B10</f>
        <v>EB09</v>
      </c>
      <c r="C21" s="44" t="s">
        <v>18</v>
      </c>
      <c r="D21" s="44"/>
      <c r="E21" s="121" t="s">
        <v>85</v>
      </c>
      <c r="F21" s="154" t="s">
        <v>36</v>
      </c>
      <c r="G21" s="129"/>
      <c r="H21" s="223">
        <f>DB!AI10</f>
        <v>0</v>
      </c>
      <c r="I21" s="224">
        <f>DB!AJ10</f>
        <v>0</v>
      </c>
      <c r="J21" s="224">
        <f>DB!AK10</f>
        <v>0</v>
      </c>
      <c r="K21" s="224">
        <f>DB!AL10</f>
        <v>0</v>
      </c>
      <c r="L21" s="224">
        <f>DB!AM10</f>
        <v>0</v>
      </c>
      <c r="M21" s="224">
        <f>DB!AN10</f>
        <v>0</v>
      </c>
      <c r="N21" s="224">
        <f>DB!AO10</f>
        <v>4</v>
      </c>
      <c r="O21" s="224">
        <f>DB!AP10</f>
        <v>6</v>
      </c>
      <c r="P21" s="224">
        <f>DB!AQ10</f>
        <v>8</v>
      </c>
      <c r="Q21" s="224">
        <f>DB!AR10</f>
        <v>1</v>
      </c>
      <c r="R21" s="224">
        <f t="shared" si="0"/>
        <v>19</v>
      </c>
      <c r="S21" s="224">
        <f>DB!AS10</f>
        <v>0</v>
      </c>
      <c r="T21" s="225">
        <f>DB!C10</f>
        <v>19</v>
      </c>
      <c r="U21" s="335">
        <f>DB!E10</f>
        <v>4805</v>
      </c>
      <c r="V21" s="352">
        <f>DB!F10*1000</f>
        <v>19.711071</v>
      </c>
      <c r="W21" s="177">
        <f t="shared" si="1"/>
        <v>252.89473684210526</v>
      </c>
      <c r="X21" s="402">
        <v>1.0808703585943764</v>
      </c>
      <c r="Y21" s="400">
        <f t="shared" si="2"/>
        <v>21.305112380049213</v>
      </c>
      <c r="Z21" s="398">
        <f>DB!H10*$X21</f>
        <v>0.52552610537454725</v>
      </c>
      <c r="AA21" s="402">
        <f>DB!I10*$X21</f>
        <v>0.44002158768928312</v>
      </c>
      <c r="AB21" s="402">
        <f>DB!J10*$X21</f>
        <v>0.45649754126318781</v>
      </c>
      <c r="AC21" s="402">
        <f>DB!K10*$X21</f>
        <v>0.49257419822673781</v>
      </c>
      <c r="AD21" s="407">
        <f>DB!L10*$X21</f>
        <v>2175.4224149020652</v>
      </c>
      <c r="AE21" s="401">
        <f>DB!M10*$X21</f>
        <v>2.0665959008647738</v>
      </c>
      <c r="AF21" s="401">
        <f>DB!N10*$X21</f>
        <v>2.2050791313350935</v>
      </c>
      <c r="AG21" s="401">
        <f>DB!O10*$X21</f>
        <v>6.1784825902142723E-2</v>
      </c>
      <c r="AH21" s="401">
        <f>DB!P10*$X21</f>
        <v>1.4487476418433466E-2</v>
      </c>
      <c r="AI21" s="401">
        <f>DB!Q10*$X21</f>
        <v>4.2610224760098432E-3</v>
      </c>
      <c r="AJ21" s="401">
        <f>DB!R10*$X21</f>
        <v>1.0652556190024608E-2</v>
      </c>
      <c r="AK21" s="402">
        <f>DB!S10*1000*$X21</f>
        <v>1.3422220799431006</v>
      </c>
      <c r="AL21" s="401">
        <f>DB!T10*$X21</f>
        <v>3.7070895541285633</v>
      </c>
      <c r="AM21" s="400">
        <f>DB!U10*1000*$X21</f>
        <v>21.305112380049213</v>
      </c>
      <c r="AN21" s="400">
        <f>DB!V10*1000*$X21</f>
        <v>234.35623618054134</v>
      </c>
      <c r="AO21" s="400">
        <f>DB!W10*1000*$X21</f>
        <v>10.652556190024606</v>
      </c>
      <c r="AP21" s="401">
        <f>DB!X10*1000*$X21</f>
        <v>0.63915337140147632</v>
      </c>
      <c r="AQ21" s="400">
        <f>DB!Y10*1000*$X21</f>
        <v>10.652556190024606</v>
      </c>
      <c r="AR21" s="400">
        <f>DB!Z10*1000*$X21</f>
        <v>0</v>
      </c>
      <c r="AS21" s="400">
        <f>DB!AA10*1000*$X21</f>
        <v>63.915337140147642</v>
      </c>
      <c r="AT21" s="400">
        <f>DB!AB10*1000*$X21</f>
        <v>11.93086293282756</v>
      </c>
      <c r="AU21" s="400">
        <f>DB!AC10*1000*$X21</f>
        <v>17.044089904039375</v>
      </c>
      <c r="AV21" s="400">
        <f>DB!AD10*1000*$X21</f>
        <v>170.4408990403937</v>
      </c>
      <c r="AW21" s="401">
        <f>DB!AE10*1000*$X21</f>
        <v>3.8349202284088584</v>
      </c>
      <c r="AX21" s="401">
        <f>DB!AF10*$X21</f>
        <v>1.2783067428029526</v>
      </c>
    </row>
    <row r="22" spans="1:50" s="2" customFormat="1" x14ac:dyDescent="0.25">
      <c r="A22" s="24" t="str">
        <f>DB!B11</f>
        <v>EB10</v>
      </c>
      <c r="B22" s="24" t="str">
        <f>DB!B11</f>
        <v>EB10</v>
      </c>
      <c r="C22" s="126" t="s">
        <v>19</v>
      </c>
      <c r="D22" s="126" t="s">
        <v>30</v>
      </c>
      <c r="E22" s="113" t="s">
        <v>85</v>
      </c>
      <c r="F22" s="155" t="s">
        <v>35</v>
      </c>
      <c r="G22" s="130"/>
      <c r="H22" s="223">
        <f>DB!AI11</f>
        <v>0</v>
      </c>
      <c r="I22" s="224">
        <f>DB!AJ11</f>
        <v>0</v>
      </c>
      <c r="J22" s="224">
        <f>DB!AK11</f>
        <v>0</v>
      </c>
      <c r="K22" s="224">
        <f>DB!AL11</f>
        <v>0</v>
      </c>
      <c r="L22" s="224">
        <f>DB!AM11</f>
        <v>0</v>
      </c>
      <c r="M22" s="224">
        <f>DB!AN11</f>
        <v>0</v>
      </c>
      <c r="N22" s="224">
        <f>DB!AO11</f>
        <v>0</v>
      </c>
      <c r="O22" s="224">
        <f>DB!AP11</f>
        <v>0</v>
      </c>
      <c r="P22" s="224">
        <f>DB!AQ11</f>
        <v>1</v>
      </c>
      <c r="Q22" s="224">
        <f>DB!AR11</f>
        <v>0</v>
      </c>
      <c r="R22" s="224">
        <f t="shared" si="0"/>
        <v>1</v>
      </c>
      <c r="S22" s="224">
        <f>DB!AS11</f>
        <v>0</v>
      </c>
      <c r="T22" s="225">
        <f>DB!C11</f>
        <v>1</v>
      </c>
      <c r="U22" s="335">
        <f>DB!E11</f>
        <v>70</v>
      </c>
      <c r="V22" s="352">
        <f>DB!F11*1000</f>
        <v>0.56511</v>
      </c>
      <c r="W22" s="177">
        <f t="shared" si="1"/>
        <v>70</v>
      </c>
      <c r="X22" s="402">
        <v>1.0808703585943764</v>
      </c>
      <c r="Y22" s="400">
        <f t="shared" si="2"/>
        <v>0.6108106483452681</v>
      </c>
      <c r="Z22" s="398">
        <f>DB!H11*$X22</f>
        <v>5.9248632889490997E-2</v>
      </c>
      <c r="AA22" s="402">
        <f>DB!I11*$X22</f>
        <v>4.2785249881091544E-2</v>
      </c>
      <c r="AB22" s="402">
        <f>DB!J11*$X22</f>
        <v>4.8083014237739502E-2</v>
      </c>
      <c r="AC22" s="402">
        <f>DB!K11*$X22</f>
        <v>5.5490111366673117E-2</v>
      </c>
      <c r="AD22" s="407">
        <f>DB!L11*$X22</f>
        <v>61.918486233408167</v>
      </c>
      <c r="AE22" s="401">
        <f>DB!M11*$X22</f>
        <v>1.5154212185446101</v>
      </c>
      <c r="AF22" s="401">
        <f>DB!N11*$X22</f>
        <v>4.3978366680859304E-2</v>
      </c>
      <c r="AG22" s="401">
        <f>DB!O11*$X22</f>
        <v>7.1464845856396364E-3</v>
      </c>
      <c r="AH22" s="401">
        <f>DB!P11*$X22</f>
        <v>2.7486479175537062E-2</v>
      </c>
      <c r="AI22" s="401">
        <f>DB!Q11*$X22</f>
        <v>1.0994591670214826E-2</v>
      </c>
      <c r="AJ22" s="401">
        <f>DB!R11*$X22</f>
        <v>1.8935130098703311E-2</v>
      </c>
      <c r="AK22" s="402">
        <f>DB!S11*1000*$X22</f>
        <v>9.7729703735242895E-2</v>
      </c>
      <c r="AL22" s="401">
        <f>DB!T11*$X22</f>
        <v>3.2983775010644471E-2</v>
      </c>
      <c r="AM22" s="400">
        <f>DB!U11*1000*$X22</f>
        <v>0.6108106483452681</v>
      </c>
      <c r="AN22" s="400">
        <f>DB!V11*1000*$X22</f>
        <v>8.551349076833753E-2</v>
      </c>
      <c r="AO22" s="400">
        <f>DB!W11*1000*$X22</f>
        <v>0.7329727780143217</v>
      </c>
      <c r="AP22" s="401">
        <f>DB!X11*1000*$X22</f>
        <v>8.551349076833753E-2</v>
      </c>
      <c r="AQ22" s="400">
        <f>DB!Y11*1000*$X22</f>
        <v>0.30540532417263405</v>
      </c>
      <c r="AR22" s="400">
        <f>DB!Z11*1000*$X22</f>
        <v>1.8324319450358042</v>
      </c>
      <c r="AS22" s="400">
        <f>DB!AA11*1000*$X22</f>
        <v>1.8324319450358042</v>
      </c>
      <c r="AT22" s="400">
        <f>DB!AB11*1000*$X22</f>
        <v>0.34205396307335012</v>
      </c>
      <c r="AU22" s="400">
        <f>DB!AC11*1000*$X22</f>
        <v>0.48864851867621445</v>
      </c>
      <c r="AV22" s="400">
        <f>DB!AD11*1000*$X22</f>
        <v>4.8864851867621448</v>
      </c>
      <c r="AW22" s="401">
        <f>DB!AE11*1000*$X22</f>
        <v>0.10994591670214825</v>
      </c>
      <c r="AX22" s="401">
        <f>DB!AF11*$X22</f>
        <v>3.6648638900716082E-2</v>
      </c>
    </row>
    <row r="23" spans="1:50" s="1" customFormat="1" x14ac:dyDescent="0.25">
      <c r="A23" s="24" t="str">
        <f>DB!B12</f>
        <v>EB11</v>
      </c>
      <c r="B23" s="24" t="str">
        <f>DB!B12</f>
        <v>EB11</v>
      </c>
      <c r="C23" s="126" t="s">
        <v>20</v>
      </c>
      <c r="D23" s="126" t="s">
        <v>30</v>
      </c>
      <c r="E23" s="123" t="s">
        <v>126</v>
      </c>
      <c r="F23" s="155" t="s">
        <v>124</v>
      </c>
      <c r="G23" s="130"/>
      <c r="H23" s="223">
        <f>DB!AI12</f>
        <v>0</v>
      </c>
      <c r="I23" s="224">
        <f>DB!AJ12</f>
        <v>0</v>
      </c>
      <c r="J23" s="224">
        <f>DB!AK12</f>
        <v>0</v>
      </c>
      <c r="K23" s="224">
        <f>DB!AL12</f>
        <v>0</v>
      </c>
      <c r="L23" s="224">
        <f>DB!AM12</f>
        <v>0</v>
      </c>
      <c r="M23" s="224">
        <f>DB!AN12</f>
        <v>0</v>
      </c>
      <c r="N23" s="224">
        <f>DB!AO12</f>
        <v>1</v>
      </c>
      <c r="O23" s="224">
        <f>DB!AP12</f>
        <v>1</v>
      </c>
      <c r="P23" s="224">
        <f>DB!AQ12</f>
        <v>2</v>
      </c>
      <c r="Q23" s="224">
        <f>DB!AR12</f>
        <v>0</v>
      </c>
      <c r="R23" s="224">
        <f t="shared" si="0"/>
        <v>4</v>
      </c>
      <c r="S23" s="224">
        <f>DB!AS12</f>
        <v>0</v>
      </c>
      <c r="T23" s="225">
        <f>DB!C12</f>
        <v>4</v>
      </c>
      <c r="U23" s="335">
        <f>DB!E12</f>
        <v>257.5</v>
      </c>
      <c r="V23" s="352">
        <f>DB!F12*1000</f>
        <v>2.0687549999999999</v>
      </c>
      <c r="W23" s="177">
        <f t="shared" si="1"/>
        <v>64.375</v>
      </c>
      <c r="X23" s="402">
        <v>1.0808703585943764</v>
      </c>
      <c r="Y23" s="400">
        <f t="shared" si="2"/>
        <v>2.2360559586939091</v>
      </c>
      <c r="Z23" s="398">
        <f>DB!H12*$X23</f>
        <v>0.21167996408969006</v>
      </c>
      <c r="AA23" s="402">
        <f>DB!I12*$X23</f>
        <v>0.15111266168853441</v>
      </c>
      <c r="AB23" s="402">
        <f>DB!J12*$X23</f>
        <v>0.17035764997302663</v>
      </c>
      <c r="AC23" s="402">
        <f>DB!K12*$X23</f>
        <v>0.1968772736431364</v>
      </c>
      <c r="AD23" s="407">
        <f>DB!L12*$X23</f>
        <v>226.67122858876024</v>
      </c>
      <c r="AE23" s="401">
        <f>DB!M12*$X23</f>
        <v>2.3322063649177474</v>
      </c>
      <c r="AF23" s="401">
        <f>DB!N12*$X23</f>
        <v>0.48969625495396613</v>
      </c>
      <c r="AG23" s="401">
        <f>DB!O12*$X23</f>
        <v>2.6161854716718738E-2</v>
      </c>
      <c r="AH23" s="401">
        <f>DB!P12*$X23</f>
        <v>6.4845622802123359E-2</v>
      </c>
      <c r="AI23" s="401">
        <f>DB!Q12*$X23</f>
        <v>2.5938249120849344E-2</v>
      </c>
      <c r="AJ23" s="401">
        <f>DB!R12*$X23</f>
        <v>4.4721119173878179E-2</v>
      </c>
      <c r="AK23" s="402">
        <f>DB!S12*1000*$X23</f>
        <v>0.93914350265144197</v>
      </c>
      <c r="AL23" s="401">
        <f>DB!T12*$X23</f>
        <v>0.21466137203461527</v>
      </c>
      <c r="AM23" s="400">
        <f>DB!U12*1000*$X23</f>
        <v>8.0498014512980731</v>
      </c>
      <c r="AN23" s="400">
        <f>DB!V12*1000*$X23</f>
        <v>0.31304783421714727</v>
      </c>
      <c r="AO23" s="400">
        <f>DB!W12*1000*$X23</f>
        <v>11.851096581077718</v>
      </c>
      <c r="AP23" s="401">
        <f>DB!X12*1000*$X23</f>
        <v>18.559264457159447</v>
      </c>
      <c r="AQ23" s="400">
        <f>DB!Y12*1000*$X23</f>
        <v>8.7206182389062459</v>
      </c>
      <c r="AR23" s="400">
        <f>DB!Z12*1000*$X23</f>
        <v>64.845622802123373</v>
      </c>
      <c r="AS23" s="400">
        <f>DB!AA12*1000*$X23</f>
        <v>71.55379067820509</v>
      </c>
      <c r="AT23" s="400">
        <f>DB!AB12*1000*$X23</f>
        <v>1.2521913368685891</v>
      </c>
      <c r="AU23" s="400">
        <f>DB!AC12*1000*$X23</f>
        <v>1.8782870053028839</v>
      </c>
      <c r="AV23" s="400">
        <f>DB!AD12*1000*$X23</f>
        <v>807.21620108850118</v>
      </c>
      <c r="AW23" s="401">
        <f>DB!AE12*1000*$X23</f>
        <v>14.31075813564102</v>
      </c>
      <c r="AX23" s="401">
        <f>DB!AF12*$X23</f>
        <v>0.13416335752163455</v>
      </c>
    </row>
    <row r="24" spans="1:50" s="1" customFormat="1" ht="13.5" thickBot="1" x14ac:dyDescent="0.3">
      <c r="A24" s="24" t="str">
        <f>DB!B13</f>
        <v>EB12</v>
      </c>
      <c r="B24" s="24" t="str">
        <f>DB!B13</f>
        <v>EB12</v>
      </c>
      <c r="C24" s="41" t="s">
        <v>21</v>
      </c>
      <c r="D24" s="41" t="s">
        <v>30</v>
      </c>
      <c r="E24" s="124" t="s">
        <v>126</v>
      </c>
      <c r="F24" s="156" t="s">
        <v>37</v>
      </c>
      <c r="G24" s="131"/>
      <c r="H24" s="226">
        <f>DB!AI13</f>
        <v>0</v>
      </c>
      <c r="I24" s="227">
        <f>DB!AJ13</f>
        <v>0</v>
      </c>
      <c r="J24" s="227">
        <f>DB!AK13</f>
        <v>0</v>
      </c>
      <c r="K24" s="227">
        <f>DB!AL13</f>
        <v>0</v>
      </c>
      <c r="L24" s="227">
        <f>DB!AM13</f>
        <v>1</v>
      </c>
      <c r="M24" s="227">
        <f>DB!AN13</f>
        <v>0</v>
      </c>
      <c r="N24" s="227">
        <f>DB!AO13</f>
        <v>0</v>
      </c>
      <c r="O24" s="227">
        <f>DB!AP13</f>
        <v>1</v>
      </c>
      <c r="P24" s="227">
        <f>DB!AQ13</f>
        <v>5</v>
      </c>
      <c r="Q24" s="227">
        <f>DB!AR13</f>
        <v>0</v>
      </c>
      <c r="R24" s="227">
        <f t="shared" si="0"/>
        <v>7</v>
      </c>
      <c r="S24" s="227">
        <f>DB!AS13</f>
        <v>0</v>
      </c>
      <c r="T24" s="228">
        <f>DB!C13</f>
        <v>7</v>
      </c>
      <c r="U24" s="336">
        <f>DB!E13</f>
        <v>664</v>
      </c>
      <c r="V24" s="353">
        <f>DB!F13*1000</f>
        <v>5.2864834285714295</v>
      </c>
      <c r="W24" s="204">
        <f t="shared" si="1"/>
        <v>94.857142857142861</v>
      </c>
      <c r="X24" s="408">
        <v>1.0808703585943764</v>
      </c>
      <c r="Y24" s="411">
        <f t="shared" si="2"/>
        <v>5.7140032391432296</v>
      </c>
      <c r="Z24" s="399">
        <f>DB!H13*$X24</f>
        <v>0.39236155575450127</v>
      </c>
      <c r="AA24" s="408">
        <f>DB!I13*$X24</f>
        <v>0.27751009064772314</v>
      </c>
      <c r="AB24" s="408">
        <f>DB!J13*$X24</f>
        <v>0.31198457685722025</v>
      </c>
      <c r="AC24" s="408">
        <f>DB!K13*$X24</f>
        <v>0.36322013923487106</v>
      </c>
      <c r="AD24" s="409">
        <f>DB!L13*$X24</f>
        <v>579.23422235518785</v>
      </c>
      <c r="AE24" s="410">
        <f>DB!M13*$X24</f>
        <v>4.6683406463800212</v>
      </c>
      <c r="AF24" s="410">
        <f>DB!N13*$X24</f>
        <v>0.64568236602318541</v>
      </c>
      <c r="AG24" s="410">
        <f>DB!O13*$X24</f>
        <v>5.6568632067517916E-2</v>
      </c>
      <c r="AH24" s="410">
        <f>DB!P13*$X24</f>
        <v>0.15427808745686761</v>
      </c>
      <c r="AI24" s="410">
        <f>DB!Q13*$X24</f>
        <v>6.2854035630575497E-2</v>
      </c>
      <c r="AJ24" s="410">
        <f>DB!R13*$X24</f>
        <v>0.10856606154372118</v>
      </c>
      <c r="AK24" s="408">
        <f>DB!S13*1000*$X24</f>
        <v>1.6570609393515316</v>
      </c>
      <c r="AL24" s="410">
        <f>DB!T13*$X24</f>
        <v>0.30855617491373416</v>
      </c>
      <c r="AM24" s="411">
        <f>DB!U13*1000*$X24</f>
        <v>1.1428006478286503</v>
      </c>
      <c r="AN24" s="411">
        <f>DB!V13*1000*$X24</f>
        <v>0.57140032391432305</v>
      </c>
      <c r="AO24" s="411">
        <f>DB!W13*1000*$X24</f>
        <v>68.568038869718805</v>
      </c>
      <c r="AP24" s="410">
        <f>DB!X13*1000*$X24</f>
        <v>0.79996045348005207</v>
      </c>
      <c r="AQ24" s="411">
        <f>DB!Y13*1000*$X24</f>
        <v>2.8570016195716099</v>
      </c>
      <c r="AR24" s="411">
        <f>DB!Z13*1000*$X24</f>
        <v>279.9861587180182</v>
      </c>
      <c r="AS24" s="411">
        <f>DB!AA13*1000*$X24</f>
        <v>0</v>
      </c>
      <c r="AT24" s="411">
        <f>DB!AB13*1000*$X24</f>
        <v>3.1998418139202083</v>
      </c>
      <c r="AU24" s="411">
        <f>DB!AC13*1000*$X24</f>
        <v>0</v>
      </c>
      <c r="AV24" s="411">
        <f>DB!AD13*1000*$X24</f>
        <v>0</v>
      </c>
      <c r="AW24" s="410">
        <f>DB!AE13*1000*$X24</f>
        <v>0</v>
      </c>
      <c r="AX24" s="410">
        <f>DB!AF13*$X24</f>
        <v>3.3484058981379352</v>
      </c>
    </row>
    <row r="25" spans="1:50" s="1" customFormat="1" ht="15" customHeight="1" x14ac:dyDescent="0.25">
      <c r="B25" s="24"/>
      <c r="C25" s="44" t="s">
        <v>101</v>
      </c>
      <c r="D25" s="44"/>
      <c r="E25" s="96"/>
      <c r="F25" s="157"/>
      <c r="G25" s="129"/>
      <c r="H25" s="229">
        <f t="shared" ref="H25:S25" si="3">SUM(H13:H24)</f>
        <v>8</v>
      </c>
      <c r="I25" s="230">
        <f t="shared" si="3"/>
        <v>26</v>
      </c>
      <c r="J25" s="230">
        <f t="shared" si="3"/>
        <v>77</v>
      </c>
      <c r="K25" s="230">
        <f t="shared" si="3"/>
        <v>93</v>
      </c>
      <c r="L25" s="230">
        <f t="shared" si="3"/>
        <v>74</v>
      </c>
      <c r="M25" s="230">
        <f t="shared" si="3"/>
        <v>193</v>
      </c>
      <c r="N25" s="230">
        <f t="shared" si="3"/>
        <v>417</v>
      </c>
      <c r="O25" s="230">
        <f t="shared" si="3"/>
        <v>1056</v>
      </c>
      <c r="P25" s="230">
        <f t="shared" si="3"/>
        <v>1082</v>
      </c>
      <c r="Q25" s="230">
        <f t="shared" si="3"/>
        <v>176</v>
      </c>
      <c r="R25" s="230">
        <f t="shared" si="3"/>
        <v>3202</v>
      </c>
      <c r="S25" s="230">
        <f t="shared" si="3"/>
        <v>5</v>
      </c>
      <c r="T25" s="231">
        <f>SUM(T13:T24)</f>
        <v>3207</v>
      </c>
      <c r="U25" s="337">
        <f>SUM(U13:U24)</f>
        <v>79174.660000000295</v>
      </c>
      <c r="V25" s="354">
        <f>SUM(V13:V24)</f>
        <v>325.00888024875871</v>
      </c>
      <c r="W25" s="232"/>
      <c r="X25" s="396"/>
      <c r="Y25" s="445">
        <f>SUM(Y13:Y24)</f>
        <v>351.29246494083247</v>
      </c>
      <c r="Z25" s="447">
        <f t="shared" ref="Z25:AX25" si="4">SUM(Z13:Z24)</f>
        <v>15.123229715530904</v>
      </c>
      <c r="AA25" s="448">
        <f t="shared" si="4"/>
        <v>10.881833830319563</v>
      </c>
      <c r="AB25" s="448">
        <f t="shared" si="4"/>
        <v>12.027556392520198</v>
      </c>
      <c r="AC25" s="448">
        <f t="shared" si="4"/>
        <v>13.990910821925262</v>
      </c>
      <c r="AD25" s="444">
        <f>SUM(AD13:AD24)</f>
        <v>35853.158721879401</v>
      </c>
      <c r="AE25" s="449">
        <f t="shared" si="4"/>
        <v>203.39684302783411</v>
      </c>
      <c r="AF25" s="449">
        <f t="shared" si="4"/>
        <v>32.475260347797025</v>
      </c>
      <c r="AG25" s="449">
        <f t="shared" si="4"/>
        <v>2.2227191057671183</v>
      </c>
      <c r="AH25" s="449">
        <f t="shared" si="4"/>
        <v>8.2169660863228575</v>
      </c>
      <c r="AI25" s="449">
        <f t="shared" si="4"/>
        <v>3.989716998341021</v>
      </c>
      <c r="AJ25" s="449">
        <f t="shared" si="4"/>
        <v>4.5950123460311811</v>
      </c>
      <c r="AK25" s="448">
        <f>SUM(AK13:AK24)</f>
        <v>24.282549176084153</v>
      </c>
      <c r="AL25" s="449">
        <f t="shared" si="4"/>
        <v>7.7168112488627489</v>
      </c>
      <c r="AM25" s="445">
        <f>SUM(AM13:AM24)</f>
        <v>3259.6740049215514</v>
      </c>
      <c r="AN25" s="445">
        <f>SUM(AN13:AN24)</f>
        <v>318.10449963649069</v>
      </c>
      <c r="AO25" s="445">
        <f t="shared" ref="AO25" si="5">SUM(AO13:AO24)</f>
        <v>425.51311224591507</v>
      </c>
      <c r="AP25" s="449">
        <f>SUM(AP13:AP24)</f>
        <v>142.04635449634296</v>
      </c>
      <c r="AQ25" s="445">
        <f t="shared" ref="AQ25" si="6">SUM(AQ13:AQ24)</f>
        <v>1163.0586946291235</v>
      </c>
      <c r="AR25" s="445">
        <f>SUM(AR13:AR24)</f>
        <v>1693.308489667193</v>
      </c>
      <c r="AS25" s="445">
        <f>SUM(AS13:AS24)</f>
        <v>7792.9654989256824</v>
      </c>
      <c r="AT25" s="445">
        <f t="shared" si="4"/>
        <v>196.72378036686584</v>
      </c>
      <c r="AU25" s="445">
        <f t="shared" si="4"/>
        <v>276.55221159969943</v>
      </c>
      <c r="AV25" s="445">
        <f>SUM(AV13:AV24)</f>
        <v>8094.5377802236417</v>
      </c>
      <c r="AW25" s="449">
        <f>SUM(AW13:AW24)</f>
        <v>76.112391169380459</v>
      </c>
      <c r="AX25" s="449">
        <f t="shared" si="4"/>
        <v>218.13326383977829</v>
      </c>
    </row>
    <row r="26" spans="1:50" s="18" customFormat="1" x14ac:dyDescent="0.25">
      <c r="C26" s="221" t="s">
        <v>52</v>
      </c>
      <c r="D26" s="126"/>
      <c r="E26" s="113"/>
      <c r="F26" s="155"/>
      <c r="G26" s="132"/>
      <c r="H26" s="241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2"/>
      <c r="U26" s="338"/>
      <c r="V26" s="355"/>
      <c r="W26" s="178"/>
      <c r="X26" s="282"/>
      <c r="Y26" s="355"/>
      <c r="Z26" s="281"/>
      <c r="AA26" s="282"/>
      <c r="AB26" s="282"/>
      <c r="AC26" s="282"/>
      <c r="AD26" s="240"/>
      <c r="AE26" s="311"/>
      <c r="AF26" s="311"/>
      <c r="AG26" s="311"/>
      <c r="AH26" s="311"/>
      <c r="AI26" s="311"/>
      <c r="AJ26" s="311"/>
      <c r="AK26" s="282"/>
      <c r="AL26" s="311"/>
      <c r="AM26" s="355"/>
      <c r="AN26" s="355"/>
      <c r="AO26" s="355"/>
      <c r="AP26" s="311"/>
      <c r="AQ26" s="355"/>
      <c r="AR26" s="355"/>
      <c r="AS26" s="355"/>
      <c r="AT26" s="355"/>
      <c r="AU26" s="355"/>
      <c r="AV26" s="355"/>
      <c r="AW26" s="311"/>
      <c r="AX26" s="311"/>
    </row>
    <row r="27" spans="1:50" x14ac:dyDescent="0.25">
      <c r="A27" s="24" t="str">
        <f>DB!B14</f>
        <v>EB13</v>
      </c>
      <c r="B27" s="7" t="str">
        <f>DB!B14</f>
        <v>EB13</v>
      </c>
      <c r="C27" s="67" t="s">
        <v>7</v>
      </c>
      <c r="D27" s="126" t="s">
        <v>28</v>
      </c>
      <c r="E27" s="113"/>
      <c r="F27" s="155" t="s">
        <v>161</v>
      </c>
      <c r="G27" s="130"/>
      <c r="H27" s="223">
        <f>DB!AI14</f>
        <v>87</v>
      </c>
      <c r="I27" s="224">
        <f>DB!AJ14</f>
        <v>70</v>
      </c>
      <c r="J27" s="224">
        <f>DB!AK14</f>
        <v>65</v>
      </c>
      <c r="K27" s="224">
        <f>DB!AL14</f>
        <v>192</v>
      </c>
      <c r="L27" s="224">
        <f>DB!AM14</f>
        <v>126</v>
      </c>
      <c r="M27" s="224">
        <f>DB!AN14</f>
        <v>182</v>
      </c>
      <c r="N27" s="224">
        <f>DB!AO14</f>
        <v>485</v>
      </c>
      <c r="O27" s="224">
        <f>DB!AP14</f>
        <v>1092</v>
      </c>
      <c r="P27" s="224">
        <f>DB!AQ14</f>
        <v>1264</v>
      </c>
      <c r="Q27" s="224">
        <f>DB!AR14</f>
        <v>198</v>
      </c>
      <c r="R27" s="224">
        <f>SUM(H27:Q27)</f>
        <v>3761</v>
      </c>
      <c r="S27" s="224">
        <f>DB!AS14</f>
        <v>0</v>
      </c>
      <c r="T27" s="225">
        <f>DB!C14</f>
        <v>3761</v>
      </c>
      <c r="U27" s="335">
        <f>DB!E14</f>
        <v>21482.78</v>
      </c>
      <c r="V27" s="352">
        <f>DB!F14*1000</f>
        <v>55.278534705778895</v>
      </c>
      <c r="W27" s="177">
        <f>IF(T27=0,0,U27/T27)</f>
        <v>5.7119861738899225</v>
      </c>
      <c r="X27" s="402">
        <v>1.0808703585943764</v>
      </c>
      <c r="Y27" s="400">
        <f t="shared" ref="Y27:Y35" si="7">V27*X27</f>
        <v>59.74892963000692</v>
      </c>
      <c r="Z27" s="398">
        <f>DB!H14*$X27</f>
        <v>4.8794959197837251</v>
      </c>
      <c r="AA27" s="402">
        <f>DB!I14*$X27</f>
        <v>4.485949636620747</v>
      </c>
      <c r="AB27" s="402">
        <f>DB!J14*$X27</f>
        <v>4.6827227782022849</v>
      </c>
      <c r="AC27" s="402">
        <f>DB!K14*$X27</f>
        <v>4.8253235569193222</v>
      </c>
      <c r="AD27" s="407">
        <f>DB!L14*$X27</f>
        <v>6100.8437066606584</v>
      </c>
      <c r="AE27" s="401">
        <f>DB!M14*$X27</f>
        <v>171.59892589737555</v>
      </c>
      <c r="AF27" s="401">
        <f>DB!N14*$X27</f>
        <v>3.1666932703902679</v>
      </c>
      <c r="AG27" s="401">
        <f>DB!O14*$X27</f>
        <v>0.2628952903720162</v>
      </c>
      <c r="AH27" s="401">
        <f>DB!P14*$X27</f>
        <v>23.600827203852877</v>
      </c>
      <c r="AI27" s="401">
        <f>DB!Q14*$X27</f>
        <v>13.503258096381639</v>
      </c>
      <c r="AJ27" s="401">
        <f>DB!R14*$X27</f>
        <v>16.311457788991955</v>
      </c>
      <c r="AK27" s="402">
        <f>DB!S14*1000*$X27</f>
        <v>8.9623394445010014</v>
      </c>
      <c r="AL27" s="401">
        <f>DB!T14*$X27</f>
        <v>59.151440333705111</v>
      </c>
      <c r="AM27" s="400">
        <f>DB!U14*1000*$X27</f>
        <v>59.74892963000692</v>
      </c>
      <c r="AN27" s="400">
        <f>DB!V14*1000*$X27</f>
        <v>161.32211000101648</v>
      </c>
      <c r="AO27" s="400">
        <f>DB!W14*1000*$X27</f>
        <v>21.509614666801298</v>
      </c>
      <c r="AP27" s="401">
        <f>DB!X14*1000*$X27</f>
        <v>1.9717146777901486</v>
      </c>
      <c r="AQ27" s="400">
        <f>DB!Y14*1000*$X27</f>
        <v>113.52296629701</v>
      </c>
      <c r="AR27" s="400">
        <f>DB!Z14*1000*$X27</f>
        <v>1433.9743111201731</v>
      </c>
      <c r="AS27" s="400">
        <f>DB!AA14*1000*$X27</f>
        <v>233.02082555702404</v>
      </c>
      <c r="AT27" s="400">
        <f>DB!AB14*1000*$X27</f>
        <v>33.459400592803782</v>
      </c>
      <c r="AU27" s="400">
        <f>DB!AC14*1000*$X27</f>
        <v>107.54807333401158</v>
      </c>
      <c r="AV27" s="400">
        <f>DB!AD14*1000*$X27</f>
        <v>1194.9785926001405</v>
      </c>
      <c r="AW27" s="401">
        <f>DB!AE14*1000*$X27</f>
        <v>10.75480733340067</v>
      </c>
      <c r="AX27" s="401">
        <f>DB!AF14*$X27</f>
        <v>4.5409186518805082</v>
      </c>
    </row>
    <row r="28" spans="1:50" ht="40.5" customHeight="1" x14ac:dyDescent="0.25">
      <c r="A28" s="24" t="str">
        <f>DB!B15</f>
        <v>EB14</v>
      </c>
      <c r="B28" s="7" t="str">
        <f>DB!B15</f>
        <v>EB14</v>
      </c>
      <c r="C28" s="83" t="s">
        <v>125</v>
      </c>
      <c r="D28" s="469" t="s">
        <v>160</v>
      </c>
      <c r="E28" s="469"/>
      <c r="F28" s="155" t="s">
        <v>161</v>
      </c>
      <c r="G28" s="130"/>
      <c r="H28" s="223">
        <f>DB!AI15</f>
        <v>99</v>
      </c>
      <c r="I28" s="224">
        <f>DB!AJ15</f>
        <v>237</v>
      </c>
      <c r="J28" s="224">
        <f>DB!AK15</f>
        <v>87</v>
      </c>
      <c r="K28" s="224">
        <f>DB!AL15</f>
        <v>474</v>
      </c>
      <c r="L28" s="224">
        <f>DB!AM15</f>
        <v>256</v>
      </c>
      <c r="M28" s="224">
        <f>DB!AN15</f>
        <v>1258</v>
      </c>
      <c r="N28" s="224">
        <f>DB!AO15</f>
        <v>1814</v>
      </c>
      <c r="O28" s="224">
        <f>DB!AP15</f>
        <v>2294</v>
      </c>
      <c r="P28" s="224">
        <f>DB!AQ15</f>
        <v>1353</v>
      </c>
      <c r="Q28" s="224">
        <f>DB!AR15</f>
        <v>160</v>
      </c>
      <c r="R28" s="224">
        <f t="shared" ref="R28:R35" si="8">SUM(H28:Q28)</f>
        <v>8032</v>
      </c>
      <c r="S28" s="224">
        <f>DB!AS15</f>
        <v>2</v>
      </c>
      <c r="T28" s="225">
        <f>DB!C15</f>
        <v>8034</v>
      </c>
      <c r="U28" s="335">
        <f>DB!E15</f>
        <v>60277.89</v>
      </c>
      <c r="V28" s="352">
        <f>DB!F15*1000</f>
        <v>174.16255151945401</v>
      </c>
      <c r="W28" s="177">
        <f t="shared" ref="W28:W35" si="9">IF(T28=0,0,U28/T28)</f>
        <v>7.5028491411501124</v>
      </c>
      <c r="X28" s="402">
        <v>1.0808703585943764</v>
      </c>
      <c r="Y28" s="400">
        <f t="shared" si="7"/>
        <v>188.24713951454382</v>
      </c>
      <c r="Z28" s="398">
        <f>DB!H15*$X28</f>
        <v>22.715154834753747</v>
      </c>
      <c r="AA28" s="402">
        <f>DB!I15*$X28</f>
        <v>20.913002219135457</v>
      </c>
      <c r="AB28" s="402">
        <f>DB!J15*$X28</f>
        <v>21.814078526945735</v>
      </c>
      <c r="AC28" s="402">
        <f>DB!K15*$X28</f>
        <v>22.505573019429921</v>
      </c>
      <c r="AD28" s="407">
        <f>DB!L15*$X28</f>
        <v>19221.538921551135</v>
      </c>
      <c r="AE28" s="401">
        <f>DB!M15*$X28</f>
        <v>410.37876414171228</v>
      </c>
      <c r="AF28" s="401">
        <f>DB!N15*$X28</f>
        <v>11.483075510387504</v>
      </c>
      <c r="AG28" s="401">
        <f>DB!O15*$X28</f>
        <v>1.8824713951452976</v>
      </c>
      <c r="AH28" s="401">
        <f>DB!P15*$X28</f>
        <v>63.439286016401589</v>
      </c>
      <c r="AI28" s="401">
        <f>DB!Q15*$X28</f>
        <v>23.530892439316407</v>
      </c>
      <c r="AJ28" s="401">
        <f>DB!R15*$X28</f>
        <v>50.82672766892361</v>
      </c>
      <c r="AK28" s="402">
        <f>DB!S15*1000*$X28</f>
        <v>1.4495029742619594</v>
      </c>
      <c r="AL28" s="401">
        <f>DB!T15*$X28</f>
        <v>169.0459312840585</v>
      </c>
      <c r="AM28" s="400">
        <f>DB!U15*1000*$X28</f>
        <v>1016.5345533785976</v>
      </c>
      <c r="AN28" s="400">
        <f>DB!V15*1000*$X28</f>
        <v>338.84485112617864</v>
      </c>
      <c r="AO28" s="400">
        <f>DB!W15*1000*$X28</f>
        <v>65.886498830089465</v>
      </c>
      <c r="AP28" s="401">
        <f>DB!X15*1000*$X28</f>
        <v>35.766956507763368</v>
      </c>
      <c r="AQ28" s="400">
        <f>DB!Y15*1000*$X28</f>
        <v>165.65748277280017</v>
      </c>
      <c r="AR28" s="400">
        <f>DB!Z15*1000*$X28</f>
        <v>43.296842088341698</v>
      </c>
      <c r="AS28" s="400">
        <f>DB!AA15*1000*$X28</f>
        <v>564.74141854363461</v>
      </c>
      <c r="AT28" s="400">
        <f>DB!AB15*1000*$X28</f>
        <v>105.4183981281528</v>
      </c>
      <c r="AU28" s="400">
        <f>DB!AC15*1000*$X28</f>
        <v>207.07185346598803</v>
      </c>
      <c r="AV28" s="400">
        <f>DB!AD15*1000*$X28</f>
        <v>414.14370693197606</v>
      </c>
      <c r="AW28" s="401">
        <f>DB!AE15*1000*$X28</f>
        <v>5.8356613249508751</v>
      </c>
      <c r="AX28" s="401">
        <f>DB!AF15*$X28</f>
        <v>7.7181327200964862</v>
      </c>
    </row>
    <row r="29" spans="1:50" x14ac:dyDescent="0.25">
      <c r="A29" s="24" t="str">
        <f>DB!B16</f>
        <v>EB15</v>
      </c>
      <c r="B29" s="7" t="str">
        <f>DB!B16</f>
        <v>EB15</v>
      </c>
      <c r="C29" s="67" t="s">
        <v>9</v>
      </c>
      <c r="D29" s="70" t="s">
        <v>29</v>
      </c>
      <c r="E29" s="122"/>
      <c r="F29" s="155" t="s">
        <v>161</v>
      </c>
      <c r="G29" s="130"/>
      <c r="H29" s="223">
        <f>DB!AI16</f>
        <v>40</v>
      </c>
      <c r="I29" s="224">
        <f>DB!AJ16</f>
        <v>227</v>
      </c>
      <c r="J29" s="224">
        <f>DB!AK16</f>
        <v>14</v>
      </c>
      <c r="K29" s="224">
        <f>DB!AL16</f>
        <v>66</v>
      </c>
      <c r="L29" s="224">
        <f>DB!AM16</f>
        <v>106</v>
      </c>
      <c r="M29" s="224">
        <f>DB!AN16</f>
        <v>542</v>
      </c>
      <c r="N29" s="224">
        <f>DB!AO16</f>
        <v>1538</v>
      </c>
      <c r="O29" s="224">
        <f>DB!AP16</f>
        <v>3975</v>
      </c>
      <c r="P29" s="224">
        <f>DB!AQ16</f>
        <v>3654</v>
      </c>
      <c r="Q29" s="224">
        <f>DB!AR16</f>
        <v>588</v>
      </c>
      <c r="R29" s="224">
        <f t="shared" si="8"/>
        <v>10750</v>
      </c>
      <c r="S29" s="224">
        <f>DB!AS16</f>
        <v>4</v>
      </c>
      <c r="T29" s="225">
        <f>DB!C16</f>
        <v>10754</v>
      </c>
      <c r="U29" s="335">
        <f>DB!E16</f>
        <v>72941.4399999999</v>
      </c>
      <c r="V29" s="352">
        <f>DB!F16*1000</f>
        <v>169.71190959776601</v>
      </c>
      <c r="W29" s="177">
        <f t="shared" si="9"/>
        <v>6.7827264273758505</v>
      </c>
      <c r="X29" s="402">
        <v>1.0808703585943764</v>
      </c>
      <c r="Y29" s="400">
        <f t="shared" si="7"/>
        <v>183.43657258467374</v>
      </c>
      <c r="Z29" s="398">
        <f>DB!H16*$X29</f>
        <v>13.696597419657085</v>
      </c>
      <c r="AA29" s="402">
        <f>DB!I16*$X29</f>
        <v>12.571519774471012</v>
      </c>
      <c r="AB29" s="402">
        <f>DB!J16*$X29</f>
        <v>13.134058597063996</v>
      </c>
      <c r="AC29" s="402">
        <f>DB!K16*$X29</f>
        <v>13.555962714008137</v>
      </c>
      <c r="AD29" s="407">
        <f>DB!L16*$X29</f>
        <v>18730.341553477283</v>
      </c>
      <c r="AE29" s="401">
        <f>DB!M16*$X29</f>
        <v>577.27489392398923</v>
      </c>
      <c r="AF29" s="401">
        <f>DB!N16*$X29</f>
        <v>9.2635469155274031</v>
      </c>
      <c r="AG29" s="401">
        <f>DB!O16*$X29</f>
        <v>1.6509291532621024</v>
      </c>
      <c r="AH29" s="401">
        <f>DB!P16*$X29</f>
        <v>52.646296331807584</v>
      </c>
      <c r="AI29" s="401">
        <f>DB!Q16*$X29</f>
        <v>24.947373871522355</v>
      </c>
      <c r="AJ29" s="401">
        <f>DB!R16*$X29</f>
        <v>9.3552652018199858</v>
      </c>
      <c r="AK29" s="402">
        <f>DB!S16*1000*$X29</f>
        <v>20.178022984315668</v>
      </c>
      <c r="AL29" s="401">
        <f>DB!T16*$X29</f>
        <v>101.07355149416932</v>
      </c>
      <c r="AM29" s="400">
        <f>DB!U16*1000*$X29</f>
        <v>183.43657258467374</v>
      </c>
      <c r="AN29" s="400">
        <f>DB!V16*1000*$X29</f>
        <v>348.52948791091427</v>
      </c>
      <c r="AO29" s="400">
        <f>DB!W16*1000*$X29</f>
        <v>11.006194355081764</v>
      </c>
      <c r="AP29" s="401">
        <f>DB!X16*1000*$X29</f>
        <v>6.0534068952952618</v>
      </c>
      <c r="AQ29" s="400">
        <f>DB!Y16*1000*$X29</f>
        <v>348.52948791091427</v>
      </c>
      <c r="AR29" s="400">
        <f>DB!Z16*1000*$X29</f>
        <v>4402.477742032479</v>
      </c>
      <c r="AS29" s="400">
        <f>DB!AA16*1000*$X29</f>
        <v>715.40263308030171</v>
      </c>
      <c r="AT29" s="400">
        <f>DB!AB16*1000*$X29</f>
        <v>102.72448064743159</v>
      </c>
      <c r="AU29" s="400">
        <f>DB!AC16*1000*$X29</f>
        <v>330.18583065244968</v>
      </c>
      <c r="AV29" s="400">
        <f>DB!AD16*1000*$X29</f>
        <v>3668.73145169395</v>
      </c>
      <c r="AW29" s="401">
        <f>DB!AE16*1000*$X29</f>
        <v>33.018583065246588</v>
      </c>
      <c r="AX29" s="401">
        <f>DB!AF16*$X29</f>
        <v>13.941179516437023</v>
      </c>
    </row>
    <row r="30" spans="1:50" ht="38.25" x14ac:dyDescent="0.25">
      <c r="A30" s="24" t="str">
        <f>DB!B17</f>
        <v>EB16</v>
      </c>
      <c r="B30" s="7" t="str">
        <f>DB!B17</f>
        <v>EB16</v>
      </c>
      <c r="C30" s="67" t="s">
        <v>10</v>
      </c>
      <c r="D30" s="71" t="s">
        <v>127</v>
      </c>
      <c r="E30" s="113" t="s">
        <v>112</v>
      </c>
      <c r="F30" s="158" t="s">
        <v>149</v>
      </c>
      <c r="G30" s="130"/>
      <c r="H30" s="223">
        <f>DB!AI17</f>
        <v>1</v>
      </c>
      <c r="I30" s="224">
        <f>DB!AJ17</f>
        <v>1</v>
      </c>
      <c r="J30" s="224">
        <f>DB!AK17</f>
        <v>0</v>
      </c>
      <c r="K30" s="224">
        <f>DB!AL17</f>
        <v>0</v>
      </c>
      <c r="L30" s="224">
        <f>DB!AM17</f>
        <v>0</v>
      </c>
      <c r="M30" s="224">
        <f>DB!AN17</f>
        <v>0</v>
      </c>
      <c r="N30" s="224">
        <f>DB!AO17</f>
        <v>3</v>
      </c>
      <c r="O30" s="224">
        <f>DB!AP17</f>
        <v>15</v>
      </c>
      <c r="P30" s="224">
        <f>DB!AQ17</f>
        <v>25</v>
      </c>
      <c r="Q30" s="224">
        <f>DB!AR17</f>
        <v>6</v>
      </c>
      <c r="R30" s="224">
        <f t="shared" si="8"/>
        <v>51</v>
      </c>
      <c r="S30" s="224">
        <f>DB!AS17</f>
        <v>0</v>
      </c>
      <c r="T30" s="225">
        <f>DB!C17</f>
        <v>51</v>
      </c>
      <c r="U30" s="335">
        <f>DB!E17</f>
        <v>376.74</v>
      </c>
      <c r="V30" s="352">
        <f>DB!F17*1000</f>
        <v>1.0626796578461499</v>
      </c>
      <c r="W30" s="177">
        <f t="shared" si="9"/>
        <v>7.3870588235294123</v>
      </c>
      <c r="X30" s="402">
        <v>1.0808703585943764</v>
      </c>
      <c r="Y30" s="400">
        <f t="shared" si="7"/>
        <v>1.1486189428471174</v>
      </c>
      <c r="Z30" s="398">
        <f>DB!H17*$X30</f>
        <v>3.484144126636269E-2</v>
      </c>
      <c r="AA30" s="402">
        <f>DB!I17*$X30</f>
        <v>3.2299164672861112E-2</v>
      </c>
      <c r="AB30" s="402">
        <f>DB!J17*$X30</f>
        <v>3.3570302969611845E-2</v>
      </c>
      <c r="AC30" s="402">
        <f>DB!K17*$X30</f>
        <v>3.4619374937412267E-2</v>
      </c>
      <c r="AD30" s="407">
        <f>DB!L17*$X30</f>
        <v>117.28318301623379</v>
      </c>
      <c r="AE30" s="401">
        <f>DB!M17*$X30</f>
        <v>0.28485749782608599</v>
      </c>
      <c r="AF30" s="401">
        <f>DB!N17*$X30</f>
        <v>0.14070582049877253</v>
      </c>
      <c r="AG30" s="401">
        <f>DB!O17*$X30</f>
        <v>8.0403325999298548E-3</v>
      </c>
      <c r="AH30" s="401">
        <f>DB!P17*$X30</f>
        <v>1.1486189428471174E-2</v>
      </c>
      <c r="AI30" s="401">
        <f>DB!Q17*$X30</f>
        <v>1.7229284142706817E-3</v>
      </c>
      <c r="AJ30" s="401">
        <f>DB!R17*$X30</f>
        <v>2.8715473571177992E-3</v>
      </c>
      <c r="AK30" s="402">
        <f>DB!S17*1000*$X30</f>
        <v>1.1486189428471174E-2</v>
      </c>
      <c r="AL30" s="401">
        <f>DB!T17*$X30</f>
        <v>1.1486189428471175E-4</v>
      </c>
      <c r="AM30" s="400">
        <f>DB!U17*1000*$X30</f>
        <v>1.2634808371318345</v>
      </c>
      <c r="AN30" s="400">
        <f>DB!V17*1000*$X30</f>
        <v>0.16080665199859753</v>
      </c>
      <c r="AO30" s="400">
        <f>DB!W17*1000*$X30</f>
        <v>2.4120997799789521E-2</v>
      </c>
      <c r="AP30" s="401">
        <f>DB!X17*1000*$X30</f>
        <v>3.4458568285413632E-2</v>
      </c>
      <c r="AQ30" s="400">
        <f>DB!Y17*1000*$X30</f>
        <v>0.57430947142356092</v>
      </c>
      <c r="AR30" s="400">
        <f>DB!Z17*1000*$X30</f>
        <v>3.4458568285413631</v>
      </c>
      <c r="AS30" s="400">
        <f>DB!AA17*1000*$X30</f>
        <v>3.4458568285413631</v>
      </c>
      <c r="AT30" s="400">
        <f>DB!AB17*1000*$X30</f>
        <v>0.64322660799438791</v>
      </c>
      <c r="AU30" s="400">
        <f>DB!AC17*1000*$X30</f>
        <v>0.91889515427769708</v>
      </c>
      <c r="AV30" s="400">
        <f>DB!AD17*1000*$X30</f>
        <v>9.188951542776973</v>
      </c>
      <c r="AW30" s="401">
        <f>DB!AE17*1000*$X30</f>
        <v>0.20675140971248221</v>
      </c>
      <c r="AX30" s="401">
        <f>DB!AF17*$X30</f>
        <v>6.8917136570827264E-2</v>
      </c>
    </row>
    <row r="31" spans="1:50" x14ac:dyDescent="0.25">
      <c r="A31" s="24" t="str">
        <f>DB!B18</f>
        <v>EB17</v>
      </c>
      <c r="B31" s="7" t="str">
        <f>DB!B18</f>
        <v>EB17</v>
      </c>
      <c r="C31" s="83" t="s">
        <v>151</v>
      </c>
      <c r="D31" s="126" t="s">
        <v>31</v>
      </c>
      <c r="E31" s="113"/>
      <c r="F31" s="155" t="s">
        <v>161</v>
      </c>
      <c r="G31" s="130"/>
      <c r="H31" s="223">
        <f>DB!AI18</f>
        <v>25</v>
      </c>
      <c r="I31" s="224">
        <f>DB!AJ18</f>
        <v>82</v>
      </c>
      <c r="J31" s="224">
        <f>DB!AK18</f>
        <v>107</v>
      </c>
      <c r="K31" s="224">
        <f>DB!AL18</f>
        <v>112</v>
      </c>
      <c r="L31" s="224">
        <f>DB!AM18</f>
        <v>47</v>
      </c>
      <c r="M31" s="224">
        <f>DB!AN18</f>
        <v>113</v>
      </c>
      <c r="N31" s="224">
        <f>DB!AO18</f>
        <v>109</v>
      </c>
      <c r="O31" s="224">
        <f>DB!AP18</f>
        <v>203</v>
      </c>
      <c r="P31" s="224">
        <f>DB!AQ18</f>
        <v>70</v>
      </c>
      <c r="Q31" s="224">
        <f>DB!AR18</f>
        <v>8</v>
      </c>
      <c r="R31" s="224">
        <f t="shared" si="8"/>
        <v>876</v>
      </c>
      <c r="S31" s="224">
        <f>DB!AS18</f>
        <v>1</v>
      </c>
      <c r="T31" s="225">
        <f>DB!C18</f>
        <v>877</v>
      </c>
      <c r="U31" s="335">
        <f>DB!E18</f>
        <v>6542.85</v>
      </c>
      <c r="V31" s="352">
        <f>DB!F18*1000</f>
        <v>9.0596121149068605</v>
      </c>
      <c r="W31" s="177">
        <f t="shared" si="9"/>
        <v>7.4604903078677314</v>
      </c>
      <c r="X31" s="402">
        <v>1.0808703585943764</v>
      </c>
      <c r="Y31" s="400">
        <f t="shared" si="7"/>
        <v>9.792266195365336</v>
      </c>
      <c r="Z31" s="398">
        <f>DB!H18*$X31</f>
        <v>1.5243294377452026</v>
      </c>
      <c r="AA31" s="402">
        <f>DB!I18*$X31</f>
        <v>1.4004246294865148</v>
      </c>
      <c r="AB31" s="402">
        <f>DB!J18*$X31</f>
        <v>1.4607449892499476</v>
      </c>
      <c r="AC31" s="402">
        <f>DB!K18*$X31</f>
        <v>1.5076173034384468</v>
      </c>
      <c r="AD31" s="407">
        <f>DB!L18*$X31</f>
        <v>999.86871667636933</v>
      </c>
      <c r="AE31" s="401">
        <f>DB!M18*$X31</f>
        <v>19.124295879548502</v>
      </c>
      <c r="AF31" s="401">
        <f>DB!N18*$X31</f>
        <v>0.65608183508947671</v>
      </c>
      <c r="AG31" s="401">
        <f>DB!O18*$X31</f>
        <v>6.8545863367556997E-2</v>
      </c>
      <c r="AH31" s="401">
        <f>DB!P18*$X31</f>
        <v>1.9878300376591387</v>
      </c>
      <c r="AI31" s="401">
        <f>DB!Q18*$X31</f>
        <v>1.3317482025696932</v>
      </c>
      <c r="AJ31" s="401">
        <f>DB!R18*$X31</f>
        <v>1.752815648970397</v>
      </c>
      <c r="AK31" s="402">
        <f>DB!S18*1000*$X31</f>
        <v>0.3623138492285165</v>
      </c>
      <c r="AL31" s="401">
        <f>DB!T18*$X31</f>
        <v>0.43085971259607492</v>
      </c>
      <c r="AM31" s="400">
        <f>DB!U18*1000*$X31</f>
        <v>9.792266195365336</v>
      </c>
      <c r="AN31" s="400">
        <f>DB!V18*1000*$X31</f>
        <v>18.605305771194097</v>
      </c>
      <c r="AO31" s="400">
        <f>DB!W18*1000*$X31</f>
        <v>5.875359717219184</v>
      </c>
      <c r="AP31" s="401">
        <f>DB!X18*1000*$X31</f>
        <v>0.32314478444705352</v>
      </c>
      <c r="AQ31" s="400">
        <f>DB!Y18*1000*$X31</f>
        <v>18.605305771194097</v>
      </c>
      <c r="AR31" s="400">
        <f>DB!Z18*1000*$X31</f>
        <v>235.01438868877165</v>
      </c>
      <c r="AS31" s="400">
        <f>DB!AA18*1000*$X31</f>
        <v>38.189838161924854</v>
      </c>
      <c r="AT31" s="400">
        <f>DB!AB18*1000*$X31</f>
        <v>5.4836690694046286</v>
      </c>
      <c r="AU31" s="400">
        <f>DB!AC18*1000*$X31</f>
        <v>17.626079151657549</v>
      </c>
      <c r="AV31" s="400">
        <f>DB!AD18*1000*$X31</f>
        <v>195.84532390730755</v>
      </c>
      <c r="AW31" s="401">
        <f>DB!AE18*1000*$X31</f>
        <v>1.7626079151657659</v>
      </c>
      <c r="AX31" s="401">
        <f>DB!AF18*$X31</f>
        <v>0.74421223084775745</v>
      </c>
    </row>
    <row r="32" spans="1:50" x14ac:dyDescent="0.25">
      <c r="A32" s="24" t="str">
        <f>DB!B19</f>
        <v>EB18</v>
      </c>
      <c r="B32" s="7" t="str">
        <f>DB!B19</f>
        <v>EB18</v>
      </c>
      <c r="C32" s="67" t="s">
        <v>15</v>
      </c>
      <c r="D32" s="126" t="s">
        <v>32</v>
      </c>
      <c r="E32" s="113"/>
      <c r="F32" s="155" t="s">
        <v>161</v>
      </c>
      <c r="G32" s="130"/>
      <c r="H32" s="223">
        <f>DB!AI19</f>
        <v>5</v>
      </c>
      <c r="I32" s="224">
        <f>DB!AJ19</f>
        <v>10</v>
      </c>
      <c r="J32" s="224">
        <f>DB!AK19</f>
        <v>9</v>
      </c>
      <c r="K32" s="224">
        <f>DB!AL19</f>
        <v>28</v>
      </c>
      <c r="L32" s="224">
        <f>DB!AM19</f>
        <v>7</v>
      </c>
      <c r="M32" s="224">
        <f>DB!AN19</f>
        <v>9</v>
      </c>
      <c r="N32" s="224">
        <f>DB!AO19</f>
        <v>8</v>
      </c>
      <c r="O32" s="224">
        <f>DB!AP19</f>
        <v>14</v>
      </c>
      <c r="P32" s="224">
        <f>DB!AQ19</f>
        <v>6</v>
      </c>
      <c r="Q32" s="224">
        <f>DB!AR19</f>
        <v>3</v>
      </c>
      <c r="R32" s="224">
        <f t="shared" si="8"/>
        <v>99</v>
      </c>
      <c r="S32" s="224">
        <f>DB!AS19</f>
        <v>0</v>
      </c>
      <c r="T32" s="225">
        <f>DB!C19</f>
        <v>99</v>
      </c>
      <c r="U32" s="335">
        <f>DB!E19</f>
        <v>626</v>
      </c>
      <c r="V32" s="352">
        <f>DB!F19*1000</f>
        <v>0.26254440000000001</v>
      </c>
      <c r="W32" s="177">
        <f t="shared" si="9"/>
        <v>6.3232323232323235</v>
      </c>
      <c r="X32" s="402">
        <v>1.0808703585943764</v>
      </c>
      <c r="Y32" s="400">
        <f t="shared" si="7"/>
        <v>0.28377645977494542</v>
      </c>
      <c r="Z32" s="398">
        <f>DB!H19*$X32</f>
        <v>1.7310364046271672E-2</v>
      </c>
      <c r="AA32" s="402">
        <f>DB!I19*$X32</f>
        <v>1.5970939156133929E-2</v>
      </c>
      <c r="AB32" s="402">
        <f>DB!J19*$X32</f>
        <v>1.6640651601202799E-2</v>
      </c>
      <c r="AC32" s="402">
        <f>DB!K19*$X32</f>
        <v>1.7119287896689872E-2</v>
      </c>
      <c r="AD32" s="407">
        <f>DB!L19*$X32</f>
        <v>28.975846754700125</v>
      </c>
      <c r="AE32" s="401">
        <f>DB!M19*$X32</f>
        <v>1.4046934758859797</v>
      </c>
      <c r="AF32" s="401">
        <f>DB!N19*$X32</f>
        <v>2.4830440230307723E-2</v>
      </c>
      <c r="AG32" s="401">
        <f>DB!O19*$X32</f>
        <v>3.68909397707429E-4</v>
      </c>
      <c r="AH32" s="401">
        <f>DB!P19*$X32</f>
        <v>2.9512751816594324E-2</v>
      </c>
      <c r="AI32" s="401">
        <f>DB!Q19*$X32</f>
        <v>1.2769940689872543E-2</v>
      </c>
      <c r="AJ32" s="401">
        <f>DB!R19*$X32</f>
        <v>2.0148128644021122E-2</v>
      </c>
      <c r="AK32" s="402">
        <f>DB!S19*1000*$X32</f>
        <v>1.1918611310547708E-2</v>
      </c>
      <c r="AL32" s="401">
        <f>DB!T19*$X32</f>
        <v>1.6175258207171885E-2</v>
      </c>
      <c r="AM32" s="400">
        <f>DB!U19*1000*$X32</f>
        <v>0.28377645977494542</v>
      </c>
      <c r="AN32" s="400">
        <f>DB!V19*1000*$X32</f>
        <v>0.65268585748237451</v>
      </c>
      <c r="AO32" s="400">
        <f>DB!W19*1000*$X32</f>
        <v>1.0499729011672992E-2</v>
      </c>
      <c r="AP32" s="401">
        <f>DB!X19*1000*$X32</f>
        <v>9.3646231725731978E-3</v>
      </c>
      <c r="AQ32" s="400">
        <f>DB!Y19*1000*$X32</f>
        <v>0.53917527357239625</v>
      </c>
      <c r="AR32" s="400">
        <f>DB!Z19*1000*$X32</f>
        <v>6.8106350345986897</v>
      </c>
      <c r="AS32" s="400">
        <f>DB!AA19*1000*$X32</f>
        <v>1.1067281931222872</v>
      </c>
      <c r="AT32" s="400">
        <f>DB!AB19*1000*$X32</f>
        <v>0.15891481747396943</v>
      </c>
      <c r="AU32" s="400">
        <f>DB!AC19*1000*$X32</f>
        <v>0.51079762759490166</v>
      </c>
      <c r="AV32" s="400">
        <f>DB!AD19*1000*$X32</f>
        <v>5.6755291954989087</v>
      </c>
      <c r="AW32" s="401">
        <f>DB!AE19*1000*$X32</f>
        <v>5.1079762759490173E-2</v>
      </c>
      <c r="AX32" s="401">
        <f>DB!AF19*$X32</f>
        <v>2.1567010942895853E-2</v>
      </c>
    </row>
    <row r="33" spans="1:50" x14ac:dyDescent="0.25">
      <c r="A33" s="24" t="str">
        <f>DB!B20</f>
        <v>EB19</v>
      </c>
      <c r="B33" s="7" t="str">
        <f>DB!B20</f>
        <v>EB19</v>
      </c>
      <c r="C33" s="67" t="s">
        <v>16</v>
      </c>
      <c r="D33" s="126" t="s">
        <v>33</v>
      </c>
      <c r="E33" s="113"/>
      <c r="F33" s="155" t="s">
        <v>161</v>
      </c>
      <c r="G33" s="130"/>
      <c r="H33" s="223">
        <f>DB!AI20</f>
        <v>17</v>
      </c>
      <c r="I33" s="224">
        <f>DB!AJ20</f>
        <v>80</v>
      </c>
      <c r="J33" s="224">
        <f>DB!AK20</f>
        <v>57</v>
      </c>
      <c r="K33" s="224">
        <f>DB!AL20</f>
        <v>166</v>
      </c>
      <c r="L33" s="224">
        <f>DB!AM20</f>
        <v>59</v>
      </c>
      <c r="M33" s="224">
        <f>DB!AN20</f>
        <v>52</v>
      </c>
      <c r="N33" s="224">
        <f>DB!AO20</f>
        <v>102</v>
      </c>
      <c r="O33" s="224">
        <f>DB!AP20</f>
        <v>188</v>
      </c>
      <c r="P33" s="224">
        <f>DB!AQ20</f>
        <v>189</v>
      </c>
      <c r="Q33" s="224">
        <f>DB!AR20</f>
        <v>28</v>
      </c>
      <c r="R33" s="224">
        <f t="shared" si="8"/>
        <v>938</v>
      </c>
      <c r="S33" s="224">
        <f>DB!AS20</f>
        <v>0</v>
      </c>
      <c r="T33" s="225">
        <f>DB!C20</f>
        <v>938</v>
      </c>
      <c r="U33" s="335">
        <f>DB!E20</f>
        <v>4899.3100000000104</v>
      </c>
      <c r="V33" s="352">
        <f>DB!F20*1000</f>
        <v>2.7777036826046504</v>
      </c>
      <c r="W33" s="177">
        <f t="shared" si="9"/>
        <v>5.2231449893390307</v>
      </c>
      <c r="X33" s="402">
        <v>1.0808703585943764</v>
      </c>
      <c r="Y33" s="400">
        <f t="shared" si="7"/>
        <v>3.0023375754858086</v>
      </c>
      <c r="Z33" s="398">
        <f>DB!H20*$X33</f>
        <v>0.18414337129646122</v>
      </c>
      <c r="AA33" s="402">
        <f>DB!I20*$X33</f>
        <v>0.16949196392809449</v>
      </c>
      <c r="AB33" s="402">
        <f>DB!J20*$X33</f>
        <v>0.17681766761227624</v>
      </c>
      <c r="AC33" s="402">
        <f>DB!K20*$X33</f>
        <v>0.18206175057745944</v>
      </c>
      <c r="AD33" s="407">
        <f>DB!L20*$X33</f>
        <v>306.56268515770313</v>
      </c>
      <c r="AE33" s="401">
        <f>DB!M20*$X33</f>
        <v>6.2508668321614183</v>
      </c>
      <c r="AF33" s="401">
        <f>DB!N20*$X33</f>
        <v>0.2476928499775774</v>
      </c>
      <c r="AG33" s="401">
        <f>DB!O20*$X33</f>
        <v>3.903038848131556E-3</v>
      </c>
      <c r="AH33" s="401">
        <f>DB!P20*$X33</f>
        <v>0.36028050905829478</v>
      </c>
      <c r="AI33" s="401">
        <f>DB!Q20*$X33</f>
        <v>0.23117999331240716</v>
      </c>
      <c r="AJ33" s="401">
        <f>DB!R20*$X33</f>
        <v>0.20716129270851982</v>
      </c>
      <c r="AK33" s="402">
        <f>DB!S20*1000*$X33</f>
        <v>0.42032726056801523</v>
      </c>
      <c r="AL33" s="401">
        <f>DB!T20*$X33</f>
        <v>0.4773716745022431</v>
      </c>
      <c r="AM33" s="400">
        <f>DB!U20*1000*$X33</f>
        <v>3.0023375754858086</v>
      </c>
      <c r="AN33" s="400">
        <f>DB!V20*1000*$X33</f>
        <v>6.9053764236173203</v>
      </c>
      <c r="AO33" s="400">
        <f>DB!W20*1000*$X33</f>
        <v>0.18914726725560596</v>
      </c>
      <c r="AP33" s="401">
        <f>DB!X20*1000*$X33</f>
        <v>9.9077139991030627E-2</v>
      </c>
      <c r="AQ33" s="400">
        <f>DB!Y20*1000*$X33</f>
        <v>5.7044413934230738</v>
      </c>
      <c r="AR33" s="400">
        <f>DB!Z20*1000*$X33</f>
        <v>72.056101811659929</v>
      </c>
      <c r="AS33" s="400">
        <f>DB!AA20*1000*$X33</f>
        <v>11.709116544394613</v>
      </c>
      <c r="AT33" s="400">
        <f>DB!AB20*1000*$X33</f>
        <v>1.6813090422720589</v>
      </c>
      <c r="AU33" s="400">
        <f>DB!AC20*1000*$X33</f>
        <v>5.4042076358744762</v>
      </c>
      <c r="AV33" s="400">
        <f>DB!AD20*1000*$X33</f>
        <v>60.046751509716486</v>
      </c>
      <c r="AW33" s="401">
        <f>DB!AE20*1000*$X33</f>
        <v>0.54042076358744651</v>
      </c>
      <c r="AX33" s="401">
        <f>DB!AF20*$X33</f>
        <v>0.22817765573692314</v>
      </c>
    </row>
    <row r="34" spans="1:50" ht="27" customHeight="1" x14ac:dyDescent="0.25">
      <c r="A34" s="24" t="str">
        <f>DB!B21</f>
        <v>EB20</v>
      </c>
      <c r="B34" s="7" t="str">
        <f>DB!B21</f>
        <v>EB20</v>
      </c>
      <c r="C34" s="67" t="s">
        <v>34</v>
      </c>
      <c r="D34" s="126" t="s">
        <v>38</v>
      </c>
      <c r="E34" s="113"/>
      <c r="F34" s="158" t="s">
        <v>150</v>
      </c>
      <c r="G34" s="130"/>
      <c r="H34" s="223">
        <f>DB!AI21</f>
        <v>30</v>
      </c>
      <c r="I34" s="224">
        <f>DB!AJ21</f>
        <v>44</v>
      </c>
      <c r="J34" s="224">
        <f>DB!AK21</f>
        <v>11</v>
      </c>
      <c r="K34" s="224">
        <f>DB!AL21</f>
        <v>8</v>
      </c>
      <c r="L34" s="224">
        <f>DB!AM21</f>
        <v>4</v>
      </c>
      <c r="M34" s="224">
        <f>DB!AN21</f>
        <v>10</v>
      </c>
      <c r="N34" s="224">
        <f>DB!AO21</f>
        <v>6</v>
      </c>
      <c r="O34" s="224">
        <f>DB!AP21</f>
        <v>13</v>
      </c>
      <c r="P34" s="224">
        <f>DB!AQ21</f>
        <v>8</v>
      </c>
      <c r="Q34" s="224">
        <f>DB!AR21</f>
        <v>0</v>
      </c>
      <c r="R34" s="224">
        <f t="shared" si="8"/>
        <v>134</v>
      </c>
      <c r="S34" s="224">
        <f>DB!AS21</f>
        <v>4</v>
      </c>
      <c r="T34" s="225">
        <f>DB!C21</f>
        <v>138</v>
      </c>
      <c r="U34" s="335">
        <f>DB!E21</f>
        <v>562.29999999999995</v>
      </c>
      <c r="V34" s="352">
        <f>DB!F21*1000</f>
        <v>1.0121399999999998</v>
      </c>
      <c r="W34" s="177">
        <f t="shared" si="9"/>
        <v>4.0746376811594196</v>
      </c>
      <c r="X34" s="402">
        <v>1.0808703585943764</v>
      </c>
      <c r="Y34" s="400">
        <f t="shared" si="7"/>
        <v>1.093992124747712</v>
      </c>
      <c r="Z34" s="398">
        <f>DB!H21*$X34</f>
        <v>7.9642626681633438E-2</v>
      </c>
      <c r="AA34" s="402">
        <f>DB!I21*$X34</f>
        <v>6.9577899133954485E-2</v>
      </c>
      <c r="AB34" s="402">
        <f>DB!J21*$X34</f>
        <v>7.3953867632945341E-2</v>
      </c>
      <c r="AC34" s="402">
        <f>DB!K21*$X34</f>
        <v>7.7564041644612794E-2</v>
      </c>
      <c r="AD34" s="407">
        <f>DB!L21*$X34</f>
        <v>111.7053478737394</v>
      </c>
      <c r="AE34" s="401">
        <f>DB!M21*$X34</f>
        <v>2.1365666196322817</v>
      </c>
      <c r="AF34" s="401">
        <f>DB!N21*$X34</f>
        <v>7.3297472358096721E-2</v>
      </c>
      <c r="AG34" s="401">
        <f>DB!O21*$X34</f>
        <v>7.657944873233985E-3</v>
      </c>
      <c r="AH34" s="401">
        <f>DB!P21*$X34</f>
        <v>0.22208040132378556</v>
      </c>
      <c r="AI34" s="401">
        <f>DB!Q21*$X34</f>
        <v>0.14878292896568884</v>
      </c>
      <c r="AJ34" s="401">
        <f>DB!R21*$X34</f>
        <v>0.19582459032984048</v>
      </c>
      <c r="AK34" s="402">
        <f>DB!S21*1000*$X34</f>
        <v>4.0477708615665346E-2</v>
      </c>
      <c r="AL34" s="401">
        <f>DB!T21*$X34</f>
        <v>0.29647186580662999</v>
      </c>
      <c r="AM34" s="400">
        <f>DB!U21*1000*$X34</f>
        <v>2.8443795243440517</v>
      </c>
      <c r="AN34" s="400">
        <f>DB!V21*1000*$X34</f>
        <v>2.0785850370206531</v>
      </c>
      <c r="AO34" s="400">
        <f>DB!W21*1000*$X34</f>
        <v>0.65639527484862736</v>
      </c>
      <c r="AP34" s="401">
        <f>DB!X21*1000*$X34</f>
        <v>3.6101740116674497E-2</v>
      </c>
      <c r="AQ34" s="400">
        <f>DB!Y21*1000*$X34</f>
        <v>2.0785850370206531</v>
      </c>
      <c r="AR34" s="400">
        <f>DB!Z21*1000*$X34</f>
        <v>26.255810993945094</v>
      </c>
      <c r="AS34" s="400">
        <f>DB!AA21*1000*$X34</f>
        <v>4.2665692865160771</v>
      </c>
      <c r="AT34" s="400">
        <f>DB!AB21*1000*$X34</f>
        <v>0.6126355898587188</v>
      </c>
      <c r="AU34" s="400">
        <f>DB!AC21*1000*$X34</f>
        <v>1.969185824545882</v>
      </c>
      <c r="AV34" s="400">
        <f>DB!AD21*1000*$X34</f>
        <v>21.879842494954243</v>
      </c>
      <c r="AW34" s="401">
        <f>DB!AE21*1000*$X34</f>
        <v>0.19691858245458818</v>
      </c>
      <c r="AX34" s="401">
        <f>DB!AF21*$X34</f>
        <v>8.3143401480826121E-2</v>
      </c>
    </row>
    <row r="35" spans="1:50" ht="13.5" thickBot="1" x14ac:dyDescent="0.3">
      <c r="A35" s="24" t="str">
        <f>DB!B22</f>
        <v>EB21</v>
      </c>
      <c r="B35" s="7" t="str">
        <f>DB!B22</f>
        <v>EB21</v>
      </c>
      <c r="C35" s="159" t="s">
        <v>70</v>
      </c>
      <c r="D35" s="41" t="s">
        <v>70</v>
      </c>
      <c r="E35" s="98"/>
      <c r="F35" s="156" t="s">
        <v>162</v>
      </c>
      <c r="G35" s="131"/>
      <c r="H35" s="226">
        <f>DB!AI22</f>
        <v>7</v>
      </c>
      <c r="I35" s="227">
        <f>DB!AJ22</f>
        <v>40</v>
      </c>
      <c r="J35" s="227">
        <f>DB!AK22</f>
        <v>58</v>
      </c>
      <c r="K35" s="227">
        <f>DB!AL22</f>
        <v>58</v>
      </c>
      <c r="L35" s="227">
        <f>DB!AM22</f>
        <v>30</v>
      </c>
      <c r="M35" s="227">
        <f>DB!AN22</f>
        <v>84</v>
      </c>
      <c r="N35" s="227">
        <f>DB!AO22</f>
        <v>101</v>
      </c>
      <c r="O35" s="227">
        <f>DB!AP22</f>
        <v>140</v>
      </c>
      <c r="P35" s="227">
        <f>DB!AQ22</f>
        <v>201</v>
      </c>
      <c r="Q35" s="227">
        <f>DB!AR22</f>
        <v>7</v>
      </c>
      <c r="R35" s="227">
        <f t="shared" si="8"/>
        <v>726</v>
      </c>
      <c r="S35" s="227">
        <f>DB!AS22</f>
        <v>2</v>
      </c>
      <c r="T35" s="228">
        <f>DB!C22</f>
        <v>728</v>
      </c>
      <c r="U35" s="336">
        <f>DB!E22</f>
        <v>5417.67</v>
      </c>
      <c r="V35" s="353">
        <f>DB!F22*1000</f>
        <v>9.7518060000000002</v>
      </c>
      <c r="W35" s="204">
        <f t="shared" si="9"/>
        <v>7.4418543956043957</v>
      </c>
      <c r="X35" s="408">
        <v>1.0808703585943764</v>
      </c>
      <c r="Y35" s="411">
        <f t="shared" si="7"/>
        <v>10.540438048162791</v>
      </c>
      <c r="Z35" s="412">
        <f>DB!H22*$X35</f>
        <v>0.38367194495312562</v>
      </c>
      <c r="AA35" s="413">
        <f>DB!I22*$X35</f>
        <v>0.33518592993157459</v>
      </c>
      <c r="AB35" s="413">
        <f>DB!J22*$X35</f>
        <v>0.35626680602790234</v>
      </c>
      <c r="AC35" s="413">
        <f>DB!K22*$X35</f>
        <v>0.37313150690496172</v>
      </c>
      <c r="AD35" s="414">
        <f>DB!L22*$X35</f>
        <v>1075.4830558062401</v>
      </c>
      <c r="AE35" s="415">
        <f>DB!M22*$X35</f>
        <v>8.2004608014706406</v>
      </c>
      <c r="AF35" s="415">
        <f>DB!N22*$X35</f>
        <v>0.38999620778202543</v>
      </c>
      <c r="AG35" s="415">
        <f>DB!O22*$X35</f>
        <v>7.3783066337139214E-2</v>
      </c>
      <c r="AH35" s="415">
        <f>DB!P22*$X35</f>
        <v>0.84323504385302228</v>
      </c>
      <c r="AI35" s="415">
        <f>DB!Q22*$X35</f>
        <v>0.47431971216732127</v>
      </c>
      <c r="AJ35" s="415">
        <f>DB!R22*$X35</f>
        <v>0.63242628288976099</v>
      </c>
      <c r="AK35" s="413">
        <f>DB!S22*1000*$X35</f>
        <v>0.52702190240813951</v>
      </c>
      <c r="AL35" s="415">
        <f>DB!T22*$X35</f>
        <v>1.4334995745501398</v>
      </c>
      <c r="AM35" s="416">
        <f>DB!U22*1000*$X35</f>
        <v>27.405138925223042</v>
      </c>
      <c r="AN35" s="416">
        <f>DB!V22*1000*$X35</f>
        <v>7.483711014195614</v>
      </c>
      <c r="AO35" s="416">
        <f>DB!W22*1000*$X35</f>
        <v>6.2188584484160687</v>
      </c>
      <c r="AP35" s="415">
        <f>DB!X22*1000*$X35</f>
        <v>3.5837489363753385</v>
      </c>
      <c r="AQ35" s="416">
        <f>DB!Y22*1000*$X35</f>
        <v>13.070143179721862</v>
      </c>
      <c r="AR35" s="416">
        <f>DB!Z22*1000*$X35</f>
        <v>73.993875098103004</v>
      </c>
      <c r="AS35" s="416">
        <f>DB!AA22*1000*$X35</f>
        <v>60.396710015973014</v>
      </c>
      <c r="AT35" s="416">
        <f>DB!AB22*1000*$X35</f>
        <v>2.9513226534855925</v>
      </c>
      <c r="AU35" s="416">
        <f>DB!AC22*1000*$X35</f>
        <v>8.3269460580486161</v>
      </c>
      <c r="AV35" s="416">
        <f>DB!AD22*1000*$X35</f>
        <v>198.79266158835026</v>
      </c>
      <c r="AW35" s="415">
        <f>DB!AE22*1000*$X35</f>
        <v>4.7431971216732673</v>
      </c>
      <c r="AX35" s="415">
        <f>DB!AF22*$X35</f>
        <v>1.5599848311281039</v>
      </c>
    </row>
    <row r="36" spans="1:50" s="1" customFormat="1" ht="15" customHeight="1" x14ac:dyDescent="0.25">
      <c r="B36" s="24"/>
      <c r="C36" s="44" t="s">
        <v>103</v>
      </c>
      <c r="D36" s="44"/>
      <c r="E36" s="96"/>
      <c r="F36" s="157"/>
      <c r="G36" s="129"/>
      <c r="H36" s="229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1">
        <f>SUM(T27:T35)</f>
        <v>25380</v>
      </c>
      <c r="U36" s="337">
        <f>SUM(U27:U35)</f>
        <v>173126.97999999989</v>
      </c>
      <c r="V36" s="354">
        <f t="shared" ref="V36:AX36" si="10">SUM(V27:V35)</f>
        <v>423.07948167835661</v>
      </c>
      <c r="W36" s="232"/>
      <c r="X36" s="396"/>
      <c r="Y36" s="445">
        <f t="shared" ref="Y36" si="11">SUM(Y27:Y35)</f>
        <v>457.29407107560826</v>
      </c>
      <c r="Z36" s="452">
        <f t="shared" si="10"/>
        <v>43.515187360183624</v>
      </c>
      <c r="AA36" s="453">
        <f t="shared" si="10"/>
        <v>39.993422156536354</v>
      </c>
      <c r="AB36" s="453">
        <f t="shared" si="10"/>
        <v>41.748854187305902</v>
      </c>
      <c r="AC36" s="453">
        <f t="shared" si="10"/>
        <v>43.078972555756962</v>
      </c>
      <c r="AD36" s="454">
        <f>SUM(AD27:AD35)</f>
        <v>46692.603016974055</v>
      </c>
      <c r="AE36" s="455">
        <f t="shared" si="10"/>
        <v>1196.654325069602</v>
      </c>
      <c r="AF36" s="455">
        <f t="shared" si="10"/>
        <v>25.445920322241435</v>
      </c>
      <c r="AG36" s="455">
        <f t="shared" si="10"/>
        <v>3.9585949942031147</v>
      </c>
      <c r="AH36" s="455">
        <f t="shared" si="10"/>
        <v>143.14083448520134</v>
      </c>
      <c r="AI36" s="455">
        <f t="shared" si="10"/>
        <v>64.182048113339647</v>
      </c>
      <c r="AJ36" s="455">
        <f t="shared" si="10"/>
        <v>79.304698150635218</v>
      </c>
      <c r="AK36" s="453">
        <f t="shared" ref="AK36" si="12">SUM(AK27:AK35)</f>
        <v>31.963410924637984</v>
      </c>
      <c r="AL36" s="455">
        <f t="shared" si="10"/>
        <v>331.92541605948946</v>
      </c>
      <c r="AM36" s="456">
        <f t="shared" si="10"/>
        <v>1304.3114351106033</v>
      </c>
      <c r="AN36" s="456">
        <f t="shared" si="10"/>
        <v>884.58291979361809</v>
      </c>
      <c r="AO36" s="456">
        <f t="shared" ref="AO36" si="13">SUM(AO27:AO35)</f>
        <v>111.37668928652347</v>
      </c>
      <c r="AP36" s="455">
        <f t="shared" si="10"/>
        <v>47.877973873236861</v>
      </c>
      <c r="AQ36" s="456">
        <f t="shared" ref="AQ36:AR36" si="14">SUM(AQ27:AQ35)</f>
        <v>668.28189710708011</v>
      </c>
      <c r="AR36" s="456">
        <f t="shared" si="14"/>
        <v>6297.3255636966142</v>
      </c>
      <c r="AS36" s="456">
        <f t="shared" si="10"/>
        <v>1632.2796962114328</v>
      </c>
      <c r="AT36" s="456">
        <f t="shared" si="10"/>
        <v>253.13335714887754</v>
      </c>
      <c r="AU36" s="456">
        <f t="shared" si="10"/>
        <v>679.56186890444849</v>
      </c>
      <c r="AV36" s="456">
        <f t="shared" si="10"/>
        <v>5769.2828114646709</v>
      </c>
      <c r="AW36" s="455">
        <f t="shared" ref="AW36" si="15">SUM(AW27:AW35)</f>
        <v>57.110027278951179</v>
      </c>
      <c r="AX36" s="455">
        <f t="shared" si="10"/>
        <v>28.906233155121356</v>
      </c>
    </row>
    <row r="37" spans="1:50" s="1" customFormat="1" ht="13.5" thickBot="1" x14ac:dyDescent="0.3">
      <c r="B37" s="24"/>
      <c r="C37" s="41"/>
      <c r="D37" s="41"/>
      <c r="E37" s="98"/>
      <c r="F37" s="156"/>
      <c r="G37" s="131"/>
      <c r="H37" s="243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5"/>
      <c r="U37" s="339"/>
      <c r="V37" s="356"/>
      <c r="W37" s="205"/>
      <c r="X37" s="397"/>
      <c r="Y37" s="356"/>
      <c r="Z37" s="283"/>
      <c r="AA37" s="284"/>
      <c r="AB37" s="284"/>
      <c r="AC37" s="284"/>
      <c r="AD37" s="244"/>
      <c r="AE37" s="312"/>
      <c r="AF37" s="312"/>
      <c r="AG37" s="312"/>
      <c r="AH37" s="312"/>
      <c r="AI37" s="312"/>
      <c r="AJ37" s="312"/>
      <c r="AK37" s="284"/>
      <c r="AL37" s="313"/>
      <c r="AM37" s="356"/>
      <c r="AN37" s="356"/>
      <c r="AO37" s="356"/>
      <c r="AP37" s="312"/>
      <c r="AQ37" s="356"/>
      <c r="AR37" s="356"/>
      <c r="AS37" s="356"/>
      <c r="AT37" s="356"/>
      <c r="AU37" s="356"/>
      <c r="AV37" s="356"/>
      <c r="AW37" s="312"/>
      <c r="AX37" s="312"/>
    </row>
    <row r="38" spans="1:50" s="1" customFormat="1" ht="15" customHeight="1" x14ac:dyDescent="0.25">
      <c r="B38" s="24"/>
      <c r="C38" s="44" t="s">
        <v>170</v>
      </c>
      <c r="D38" s="44"/>
      <c r="E38" s="96"/>
      <c r="F38" s="157"/>
      <c r="G38" s="129"/>
      <c r="H38" s="229">
        <f t="shared" ref="H38:S38" si="16">SUM(H25,H36)</f>
        <v>8</v>
      </c>
      <c r="I38" s="230">
        <f t="shared" si="16"/>
        <v>26</v>
      </c>
      <c r="J38" s="230">
        <f t="shared" si="16"/>
        <v>77</v>
      </c>
      <c r="K38" s="230">
        <f t="shared" si="16"/>
        <v>93</v>
      </c>
      <c r="L38" s="230">
        <f t="shared" si="16"/>
        <v>74</v>
      </c>
      <c r="M38" s="230">
        <f t="shared" si="16"/>
        <v>193</v>
      </c>
      <c r="N38" s="230">
        <f t="shared" si="16"/>
        <v>417</v>
      </c>
      <c r="O38" s="230">
        <f t="shared" si="16"/>
        <v>1056</v>
      </c>
      <c r="P38" s="230">
        <f t="shared" si="16"/>
        <v>1082</v>
      </c>
      <c r="Q38" s="230">
        <f t="shared" si="16"/>
        <v>176</v>
      </c>
      <c r="R38" s="230">
        <f t="shared" si="16"/>
        <v>3202</v>
      </c>
      <c r="S38" s="230">
        <f t="shared" si="16"/>
        <v>5</v>
      </c>
      <c r="T38" s="231">
        <f>SUM(T25,T36)</f>
        <v>28587</v>
      </c>
      <c r="U38" s="337">
        <f t="shared" ref="U38:AX38" si="17">SUM(U25,U36)</f>
        <v>252301.64000000019</v>
      </c>
      <c r="V38" s="354">
        <f t="shared" si="17"/>
        <v>748.08836192711533</v>
      </c>
      <c r="W38" s="232"/>
      <c r="X38" s="396"/>
      <c r="Y38" s="445">
        <f t="shared" ref="Y38" si="18">SUM(Y25,Y36)</f>
        <v>808.58653601644073</v>
      </c>
      <c r="Z38" s="447">
        <f t="shared" si="17"/>
        <v>58.638417075714528</v>
      </c>
      <c r="AA38" s="448">
        <f t="shared" si="17"/>
        <v>50.875255986855919</v>
      </c>
      <c r="AB38" s="448">
        <f t="shared" si="17"/>
        <v>53.776410579826099</v>
      </c>
      <c r="AC38" s="448">
        <f t="shared" si="17"/>
        <v>57.069883377682224</v>
      </c>
      <c r="AD38" s="444">
        <f>SUM(AD25,AD36)</f>
        <v>82545.761738853456</v>
      </c>
      <c r="AE38" s="449">
        <f t="shared" si="17"/>
        <v>1400.0511680974362</v>
      </c>
      <c r="AF38" s="449">
        <f t="shared" si="17"/>
        <v>57.92118067003846</v>
      </c>
      <c r="AG38" s="449">
        <f t="shared" si="17"/>
        <v>6.1813140999702334</v>
      </c>
      <c r="AH38" s="449">
        <f t="shared" si="17"/>
        <v>151.35780057152419</v>
      </c>
      <c r="AI38" s="449">
        <f t="shared" si="17"/>
        <v>68.171765111680671</v>
      </c>
      <c r="AJ38" s="449">
        <f t="shared" si="17"/>
        <v>83.899710496666401</v>
      </c>
      <c r="AK38" s="448">
        <f t="shared" ref="AK38" si="19">SUM(AK25,AK36)</f>
        <v>56.245960100722137</v>
      </c>
      <c r="AL38" s="449">
        <f t="shared" si="17"/>
        <v>339.64222730835223</v>
      </c>
      <c r="AM38" s="445">
        <f t="shared" si="17"/>
        <v>4563.9854400321547</v>
      </c>
      <c r="AN38" s="445">
        <f t="shared" si="17"/>
        <v>1202.6874194301088</v>
      </c>
      <c r="AO38" s="445">
        <f t="shared" ref="AO38" si="20">SUM(AO25,AO36)</f>
        <v>536.88980153243858</v>
      </c>
      <c r="AP38" s="449">
        <f t="shared" si="17"/>
        <v>189.92432836957983</v>
      </c>
      <c r="AQ38" s="445">
        <f t="shared" ref="AQ38:AR38" si="21">SUM(AQ25,AQ36)</f>
        <v>1831.3405917362036</v>
      </c>
      <c r="AR38" s="445">
        <f t="shared" si="21"/>
        <v>7990.6340533638067</v>
      </c>
      <c r="AS38" s="445">
        <f t="shared" si="17"/>
        <v>9425.2451951371149</v>
      </c>
      <c r="AT38" s="445">
        <f t="shared" si="17"/>
        <v>449.85713751574337</v>
      </c>
      <c r="AU38" s="445">
        <f t="shared" si="17"/>
        <v>956.11408050414798</v>
      </c>
      <c r="AV38" s="445">
        <f t="shared" si="17"/>
        <v>13863.820591688313</v>
      </c>
      <c r="AW38" s="449">
        <f t="shared" ref="AW38" si="22">SUM(AW25,AW36)</f>
        <v>133.22241844833164</v>
      </c>
      <c r="AX38" s="449">
        <f t="shared" si="17"/>
        <v>247.03949699489965</v>
      </c>
    </row>
    <row r="39" spans="1:50" s="30" customFormat="1" x14ac:dyDescent="0.25">
      <c r="C39" s="148"/>
      <c r="D39" s="111"/>
      <c r="E39" s="149"/>
      <c r="F39" s="150"/>
      <c r="G39" s="28"/>
      <c r="H39" s="246"/>
      <c r="I39" s="247"/>
      <c r="J39" s="247"/>
      <c r="K39" s="247"/>
      <c r="L39" s="247"/>
      <c r="M39" s="247"/>
      <c r="N39" s="247"/>
      <c r="O39" s="247"/>
      <c r="P39" s="247"/>
      <c r="Q39" s="247"/>
      <c r="R39" s="247"/>
      <c r="S39" s="247"/>
      <c r="T39" s="248"/>
      <c r="U39" s="340"/>
      <c r="V39" s="357"/>
      <c r="W39" s="234"/>
      <c r="X39" s="376"/>
      <c r="Y39" s="357"/>
      <c r="Z39" s="285"/>
      <c r="AA39" s="286"/>
      <c r="AB39" s="286"/>
      <c r="AC39" s="286"/>
      <c r="AD39" s="308"/>
      <c r="AE39" s="314"/>
      <c r="AF39" s="314"/>
      <c r="AG39" s="314"/>
      <c r="AH39" s="314"/>
      <c r="AI39" s="314"/>
      <c r="AJ39" s="314"/>
      <c r="AK39" s="293"/>
      <c r="AL39" s="314"/>
      <c r="AM39" s="357"/>
      <c r="AN39" s="357"/>
      <c r="AO39" s="357"/>
      <c r="AP39" s="318"/>
      <c r="AQ39" s="357"/>
      <c r="AR39" s="357"/>
      <c r="AS39" s="357"/>
      <c r="AT39" s="357"/>
      <c r="AU39" s="357"/>
      <c r="AV39" s="357"/>
      <c r="AW39" s="318"/>
      <c r="AX39" s="314"/>
    </row>
    <row r="40" spans="1:50" s="26" customFormat="1" x14ac:dyDescent="0.25">
      <c r="C40" s="85" t="s">
        <v>68</v>
      </c>
      <c r="D40" s="76"/>
      <c r="E40" s="47"/>
      <c r="F40" s="195"/>
      <c r="G40" s="134"/>
      <c r="H40" s="249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1"/>
      <c r="U40" s="341"/>
      <c r="V40" s="358"/>
      <c r="W40" s="201"/>
      <c r="X40" s="377"/>
      <c r="Y40" s="358"/>
      <c r="Z40" s="287"/>
      <c r="AA40" s="288"/>
      <c r="AB40" s="288"/>
      <c r="AC40" s="288"/>
      <c r="AD40" s="250"/>
      <c r="AE40" s="315"/>
      <c r="AF40" s="315"/>
      <c r="AG40" s="315"/>
      <c r="AH40" s="315"/>
      <c r="AI40" s="315"/>
      <c r="AJ40" s="315"/>
      <c r="AK40" s="288"/>
      <c r="AL40" s="315"/>
      <c r="AM40" s="358"/>
      <c r="AN40" s="358"/>
      <c r="AO40" s="358"/>
      <c r="AP40" s="315"/>
      <c r="AQ40" s="358"/>
      <c r="AR40" s="358"/>
      <c r="AS40" s="358"/>
      <c r="AT40" s="358"/>
      <c r="AU40" s="358"/>
      <c r="AV40" s="358"/>
      <c r="AW40" s="315"/>
      <c r="AX40" s="315"/>
    </row>
    <row r="41" spans="1:50" s="26" customFormat="1" x14ac:dyDescent="0.25">
      <c r="C41" s="84"/>
      <c r="D41" s="78"/>
      <c r="E41" s="49"/>
      <c r="F41" s="196"/>
      <c r="G41" s="135"/>
      <c r="H41" s="252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54"/>
      <c r="U41" s="342"/>
      <c r="V41" s="359"/>
      <c r="W41" s="202"/>
      <c r="X41" s="378"/>
      <c r="Y41" s="359"/>
      <c r="Z41" s="289"/>
      <c r="AA41" s="290"/>
      <c r="AB41" s="290"/>
      <c r="AC41" s="290"/>
      <c r="AD41" s="253"/>
      <c r="AE41" s="316"/>
      <c r="AF41" s="316"/>
      <c r="AG41" s="316"/>
      <c r="AH41" s="316"/>
      <c r="AI41" s="316"/>
      <c r="AJ41" s="316"/>
      <c r="AK41" s="290"/>
      <c r="AL41" s="316"/>
      <c r="AM41" s="359"/>
      <c r="AN41" s="359"/>
      <c r="AO41" s="359"/>
      <c r="AP41" s="316"/>
      <c r="AQ41" s="359"/>
      <c r="AR41" s="359"/>
      <c r="AS41" s="359"/>
      <c r="AT41" s="359"/>
      <c r="AU41" s="359"/>
      <c r="AV41" s="359"/>
      <c r="AW41" s="316"/>
      <c r="AX41" s="316"/>
    </row>
    <row r="42" spans="1:50" s="6" customFormat="1" ht="14.25" customHeight="1" x14ac:dyDescent="0.25">
      <c r="B42" s="25"/>
      <c r="C42" s="222" t="s">
        <v>67</v>
      </c>
      <c r="D42" s="68"/>
      <c r="E42" s="105"/>
      <c r="F42" s="151"/>
      <c r="G42" s="136"/>
      <c r="H42" s="255"/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7"/>
      <c r="U42" s="343"/>
      <c r="V42" s="360"/>
      <c r="W42" s="235"/>
      <c r="X42" s="379"/>
      <c r="Y42" s="360"/>
      <c r="Z42" s="291"/>
      <c r="AA42" s="292"/>
      <c r="AB42" s="292"/>
      <c r="AC42" s="292"/>
      <c r="AD42" s="256"/>
      <c r="AE42" s="317"/>
      <c r="AF42" s="317"/>
      <c r="AG42" s="317"/>
      <c r="AH42" s="317"/>
      <c r="AI42" s="317"/>
      <c r="AJ42" s="317"/>
      <c r="AK42" s="292"/>
      <c r="AL42" s="317"/>
      <c r="AM42" s="360"/>
      <c r="AN42" s="360"/>
      <c r="AO42" s="360"/>
      <c r="AP42" s="317"/>
      <c r="AQ42" s="360"/>
      <c r="AR42" s="360"/>
      <c r="AS42" s="360"/>
      <c r="AT42" s="360"/>
      <c r="AU42" s="360"/>
      <c r="AV42" s="360"/>
      <c r="AW42" s="317"/>
      <c r="AX42" s="317"/>
    </row>
    <row r="43" spans="1:50" s="1" customFormat="1" x14ac:dyDescent="0.25">
      <c r="A43" s="24" t="str">
        <f>DB!B38</f>
        <v>EK01</v>
      </c>
      <c r="B43" s="24" t="str">
        <f>DB!B38</f>
        <v>EK01</v>
      </c>
      <c r="C43" s="69" t="s">
        <v>163</v>
      </c>
      <c r="D43" s="69" t="s">
        <v>30</v>
      </c>
      <c r="E43" s="119" t="s">
        <v>116</v>
      </c>
      <c r="F43" s="161" t="s">
        <v>71</v>
      </c>
      <c r="G43" s="127"/>
      <c r="H43" s="223">
        <f>DB!AI38</f>
        <v>1</v>
      </c>
      <c r="I43" s="224">
        <f>DB!AJ38</f>
        <v>0</v>
      </c>
      <c r="J43" s="224">
        <f>DB!AK38</f>
        <v>0</v>
      </c>
      <c r="K43" s="224">
        <f>DB!AL38</f>
        <v>1</v>
      </c>
      <c r="L43" s="224">
        <f>DB!AM38</f>
        <v>1</v>
      </c>
      <c r="M43" s="224">
        <f>DB!AN38</f>
        <v>2</v>
      </c>
      <c r="N43" s="224">
        <f>DB!AO38</f>
        <v>1</v>
      </c>
      <c r="O43" s="224">
        <f>DB!AP38</f>
        <v>3</v>
      </c>
      <c r="P43" s="224">
        <f>DB!AQ38</f>
        <v>2</v>
      </c>
      <c r="Q43" s="224">
        <f>DB!AR38</f>
        <v>0</v>
      </c>
      <c r="R43" s="224">
        <f>SUM(H43:Q43)</f>
        <v>11</v>
      </c>
      <c r="S43" s="224">
        <f>DB!AS38</f>
        <v>0</v>
      </c>
      <c r="T43" s="225">
        <f>DB!C38</f>
        <v>11</v>
      </c>
      <c r="U43" s="335">
        <f>DB!E38</f>
        <v>145.80000000000001</v>
      </c>
      <c r="V43" s="352">
        <f>DB!F38*1000</f>
        <v>0.59032710620689699</v>
      </c>
      <c r="W43" s="177">
        <f t="shared" ref="W43:W49" si="23">IF(T43=0,0,U43/T43)</f>
        <v>13.254545454545456</v>
      </c>
      <c r="X43" s="457">
        <v>0.52288202247191007</v>
      </c>
      <c r="Y43" s="400">
        <f t="shared" ref="Y43:Y45" si="24">V43*X43</f>
        <v>0.30867143121345236</v>
      </c>
      <c r="Z43" s="398">
        <f>DB!H38*$X43</f>
        <v>5.4098729786357458E-3</v>
      </c>
      <c r="AA43" s="402">
        <f>DB!I38*$X43</f>
        <v>4.2076789833833724E-3</v>
      </c>
      <c r="AB43" s="402">
        <f>DB!J38*$X43</f>
        <v>4.8087759810095665E-3</v>
      </c>
      <c r="AC43" s="402">
        <f>DB!K38*$X43</f>
        <v>5.4098729786357458E-3</v>
      </c>
      <c r="AD43" s="407">
        <f>DB!L38*$X43</f>
        <v>29.612646302815342</v>
      </c>
      <c r="AE43" s="401">
        <f>DB!M38*$X43</f>
        <v>0.45745106105833616</v>
      </c>
      <c r="AF43" s="401">
        <f>DB!N38*$X43</f>
        <v>1.6215466536473683E-2</v>
      </c>
      <c r="AG43" s="401">
        <f>DB!O38*$X43</f>
        <v>0.10702480351346405</v>
      </c>
      <c r="AH43" s="401">
        <f>DB!P38*$X43</f>
        <v>2.1003687842115357E-2</v>
      </c>
      <c r="AI43" s="401">
        <f>DB!Q38*$X43</f>
        <v>1.7089172873544778E-2</v>
      </c>
      <c r="AJ43" s="401">
        <f>DB!R38*$X43</f>
        <v>8.2639760447601254E-3</v>
      </c>
      <c r="AK43" s="402">
        <f>DB!S38*1000*$X43</f>
        <v>2.7219208025186215E-3</v>
      </c>
      <c r="AL43" s="401">
        <f>DB!T38*$X43</f>
        <v>8.7971357895834101E-3</v>
      </c>
      <c r="AM43" s="400">
        <f>DB!U38*1000*$X43</f>
        <v>0</v>
      </c>
      <c r="AN43" s="400">
        <f>DB!V38*1000*$X43</f>
        <v>1.6556013128721543</v>
      </c>
      <c r="AO43" s="400">
        <f>DB!W38*1000*$X43</f>
        <v>1.3272871542178415</v>
      </c>
      <c r="AP43" s="401">
        <f>DB!X38*1000*$X43</f>
        <v>0.49387428994152366</v>
      </c>
      <c r="AQ43" s="400">
        <f>DB!Y38*1000*$X43</f>
        <v>0.61734286242690262</v>
      </c>
      <c r="AR43" s="400">
        <f>DB!Z38*1000*$X43</f>
        <v>0</v>
      </c>
      <c r="AS43" s="400">
        <f>DB!AA38*1000*$X43</f>
        <v>0</v>
      </c>
      <c r="AT43" s="400">
        <f>DB!AB38*1000*$X43</f>
        <v>0.55560857618421189</v>
      </c>
      <c r="AU43" s="400">
        <f>DB!AC38*1000*$X43</f>
        <v>0</v>
      </c>
      <c r="AV43" s="400">
        <f>DB!AD38*1000*$X43</f>
        <v>0</v>
      </c>
      <c r="AW43" s="401">
        <f>DB!AE38*1000*$X43</f>
        <v>0</v>
      </c>
      <c r="AX43" s="401">
        <f>DB!AF38*$X43</f>
        <v>0</v>
      </c>
    </row>
    <row r="44" spans="1:50" s="1" customFormat="1" x14ac:dyDescent="0.25">
      <c r="A44" s="24" t="str">
        <f>DB!B39</f>
        <v>EK02</v>
      </c>
      <c r="B44" s="24" t="str">
        <f>DB!B39</f>
        <v>EK02</v>
      </c>
      <c r="C44" s="111" t="s">
        <v>163</v>
      </c>
      <c r="D44" s="111"/>
      <c r="E44" s="120" t="s">
        <v>100</v>
      </c>
      <c r="F44" s="162"/>
      <c r="G44" s="128"/>
      <c r="H44" s="223">
        <f>DB!AI39</f>
        <v>2</v>
      </c>
      <c r="I44" s="224">
        <f>DB!AJ39</f>
        <v>7</v>
      </c>
      <c r="J44" s="224">
        <f>DB!AK39</f>
        <v>3</v>
      </c>
      <c r="K44" s="224">
        <f>DB!AL39</f>
        <v>20</v>
      </c>
      <c r="L44" s="224">
        <f>DB!AM39</f>
        <v>3</v>
      </c>
      <c r="M44" s="224">
        <f>DB!AN39</f>
        <v>1</v>
      </c>
      <c r="N44" s="224">
        <f>DB!AO39</f>
        <v>3</v>
      </c>
      <c r="O44" s="224">
        <f>DB!AP39</f>
        <v>11</v>
      </c>
      <c r="P44" s="224">
        <f>DB!AQ39</f>
        <v>12</v>
      </c>
      <c r="Q44" s="224">
        <f>DB!AR39</f>
        <v>1</v>
      </c>
      <c r="R44" s="224">
        <f t="shared" ref="R44:R45" si="25">SUM(H44:Q44)</f>
        <v>63</v>
      </c>
      <c r="S44" s="224">
        <f>DB!AS39</f>
        <v>0</v>
      </c>
      <c r="T44" s="225">
        <f>DB!C39</f>
        <v>63</v>
      </c>
      <c r="U44" s="335">
        <f>DB!E39</f>
        <v>1665.7</v>
      </c>
      <c r="V44" s="352">
        <f>DB!F39*1000</f>
        <v>6.35897632</v>
      </c>
      <c r="W44" s="177">
        <f t="shared" si="23"/>
        <v>26.43968253968254</v>
      </c>
      <c r="X44" s="457">
        <v>0.52288202247191007</v>
      </c>
      <c r="Y44" s="400">
        <f t="shared" si="24"/>
        <v>3.3249943990525841</v>
      </c>
      <c r="Z44" s="398">
        <f>DB!H39*$X44</f>
        <v>5.8274901836026724E-2</v>
      </c>
      <c r="AA44" s="402">
        <f>DB!I39*$X44</f>
        <v>4.5324923650243112E-2</v>
      </c>
      <c r="AB44" s="402">
        <f>DB!J39*$X44</f>
        <v>5.1799912743135001E-2</v>
      </c>
      <c r="AC44" s="402">
        <f>DB!K39*$X44</f>
        <v>5.8274901836026724E-2</v>
      </c>
      <c r="AD44" s="407">
        <f>DB!L39*$X44</f>
        <v>318.98605812307233</v>
      </c>
      <c r="AE44" s="401">
        <f>DB!M39*$X44</f>
        <v>4.9276416993959291</v>
      </c>
      <c r="AF44" s="401">
        <f>DB!N39*$X44</f>
        <v>0.31638216784912709</v>
      </c>
      <c r="AG44" s="401">
        <f>DB!O39*$X44</f>
        <v>1.15286623981696</v>
      </c>
      <c r="AH44" s="401">
        <f>DB!P39*$X44</f>
        <v>0.22625075524462365</v>
      </c>
      <c r="AI44" s="401">
        <f>DB!Q39*$X44</f>
        <v>0.18408378082027457</v>
      </c>
      <c r="AJ44" s="401">
        <f>DB!R39*$X44</f>
        <v>8.9019168229180587E-2</v>
      </c>
      <c r="AK44" s="402">
        <f>DB!S39*1000*$X44</f>
        <v>2.9320405155281861E-2</v>
      </c>
      <c r="AL44" s="401">
        <f>DB!T39*$X44</f>
        <v>9.4762340372998646E-2</v>
      </c>
      <c r="AM44" s="400">
        <f>DB!U39*1000*$X44</f>
        <v>0</v>
      </c>
      <c r="AN44" s="400">
        <f>DB!V39*1000*$X44</f>
        <v>17.834060867645654</v>
      </c>
      <c r="AO44" s="400">
        <f>DB!W39*1000*$X44</f>
        <v>14.297475915926112</v>
      </c>
      <c r="AP44" s="401">
        <f>DB!X39*1000*$X44</f>
        <v>5.3199910384841349</v>
      </c>
      <c r="AQ44" s="400">
        <f>DB!Y39*1000*$X44</f>
        <v>6.6499887981051682</v>
      </c>
      <c r="AR44" s="400">
        <f>DB!Z39*1000*$X44</f>
        <v>0</v>
      </c>
      <c r="AS44" s="400">
        <f>DB!AA39*1000*$X44</f>
        <v>0</v>
      </c>
      <c r="AT44" s="400">
        <f>DB!AB39*1000*$X44</f>
        <v>5.9849899182946515</v>
      </c>
      <c r="AU44" s="400">
        <f>DB!AC39*1000*$X44</f>
        <v>0</v>
      </c>
      <c r="AV44" s="400">
        <f>DB!AD39*1000*$X44</f>
        <v>0</v>
      </c>
      <c r="AW44" s="401">
        <f>DB!AE39*1000*$X44</f>
        <v>0</v>
      </c>
      <c r="AX44" s="401">
        <f>DB!AF39*$X44</f>
        <v>0</v>
      </c>
    </row>
    <row r="45" spans="1:50" s="1" customFormat="1" ht="13.5" thickBot="1" x14ac:dyDescent="0.3">
      <c r="A45" s="24" t="str">
        <f>DB!B40</f>
        <v>EK03</v>
      </c>
      <c r="B45" s="24" t="str">
        <f>DB!B40</f>
        <v>EK03</v>
      </c>
      <c r="C45" s="206" t="s">
        <v>163</v>
      </c>
      <c r="D45" s="206"/>
      <c r="E45" s="207" t="s">
        <v>12</v>
      </c>
      <c r="F45" s="208"/>
      <c r="G45" s="209"/>
      <c r="H45" s="226">
        <f>DB!AI40</f>
        <v>1</v>
      </c>
      <c r="I45" s="227">
        <f>DB!AJ40</f>
        <v>0</v>
      </c>
      <c r="J45" s="227">
        <f>DB!AK40</f>
        <v>0</v>
      </c>
      <c r="K45" s="227">
        <f>DB!AL40</f>
        <v>0</v>
      </c>
      <c r="L45" s="227">
        <f>DB!AM40</f>
        <v>0</v>
      </c>
      <c r="M45" s="227">
        <f>DB!AN40</f>
        <v>0</v>
      </c>
      <c r="N45" s="227">
        <f>DB!AO40</f>
        <v>0</v>
      </c>
      <c r="O45" s="227">
        <f>DB!AP40</f>
        <v>3</v>
      </c>
      <c r="P45" s="227">
        <f>DB!AQ40</f>
        <v>0</v>
      </c>
      <c r="Q45" s="227">
        <f>DB!AR40</f>
        <v>0</v>
      </c>
      <c r="R45" s="227">
        <f t="shared" si="25"/>
        <v>4</v>
      </c>
      <c r="S45" s="227">
        <f>DB!AS40</f>
        <v>0</v>
      </c>
      <c r="T45" s="228">
        <f>DB!C40</f>
        <v>4</v>
      </c>
      <c r="U45" s="336">
        <f>DB!E40</f>
        <v>387.5</v>
      </c>
      <c r="V45" s="353">
        <f>DB!F40*1000</f>
        <v>1.4919524999999998</v>
      </c>
      <c r="W45" s="204">
        <f t="shared" si="23"/>
        <v>96.875</v>
      </c>
      <c r="X45" s="458">
        <v>0.52288202247191007</v>
      </c>
      <c r="Y45" s="411">
        <f t="shared" si="24"/>
        <v>0.78011514063202225</v>
      </c>
      <c r="Z45" s="412">
        <f>DB!H40*$X45</f>
        <v>1.3824461465831687E-2</v>
      </c>
      <c r="AA45" s="413">
        <f>DB!I40*$X45</f>
        <v>1.0710159707045417E-2</v>
      </c>
      <c r="AB45" s="413">
        <f>DB!J40*$X45</f>
        <v>1.2229331296697236E-2</v>
      </c>
      <c r="AC45" s="413">
        <f>DB!K40*$X45</f>
        <v>1.3824461465831687E-2</v>
      </c>
      <c r="AD45" s="414">
        <f>DB!L40*$X45</f>
        <v>74.840984292557181</v>
      </c>
      <c r="AE45" s="415">
        <f>DB!M40*$X45</f>
        <v>1.1561306384166572</v>
      </c>
      <c r="AF45" s="415">
        <f>DB!N40*$X45</f>
        <v>7.33707585046324E-2</v>
      </c>
      <c r="AG45" s="415">
        <f>DB!O40*$X45</f>
        <v>0.27048719512459374</v>
      </c>
      <c r="AH45" s="415">
        <f>DB!P40*$X45</f>
        <v>5.3083289342097016E-2</v>
      </c>
      <c r="AI45" s="415">
        <f>DB!Q40*$X45</f>
        <v>4.3190010967718337E-2</v>
      </c>
      <c r="AJ45" s="415">
        <f>DB!R40*$X45</f>
        <v>2.0885809901466396E-2</v>
      </c>
      <c r="AK45" s="413">
        <f>DB!S40*1000*$X45</f>
        <v>6.8791971492096465E-3</v>
      </c>
      <c r="AL45" s="415">
        <f>DB!T40*$X45</f>
        <v>2.2233281508012639E-2</v>
      </c>
      <c r="AM45" s="416">
        <f>DB!U40*1000*$X45</f>
        <v>0</v>
      </c>
      <c r="AN45" s="416">
        <f>DB!V40*1000*$X45</f>
        <v>4.1842539361172104</v>
      </c>
      <c r="AO45" s="416">
        <f>DB!W40*1000*$X45</f>
        <v>3.3544951047176963</v>
      </c>
      <c r="AP45" s="415">
        <f>DB!X40*1000*$X45</f>
        <v>1.2481842250112358</v>
      </c>
      <c r="AQ45" s="416">
        <f>DB!Y40*1000*$X45</f>
        <v>1.5602302812640445</v>
      </c>
      <c r="AR45" s="416">
        <f>DB!Z40*1000*$X45</f>
        <v>0</v>
      </c>
      <c r="AS45" s="416">
        <f>DB!AA40*1000*$X45</f>
        <v>0</v>
      </c>
      <c r="AT45" s="416">
        <f>DB!AB40*1000*$X45</f>
        <v>1.4042072531376404</v>
      </c>
      <c r="AU45" s="416">
        <f>DB!AC40*1000*$X45</f>
        <v>0</v>
      </c>
      <c r="AV45" s="416">
        <f>DB!AD40*1000*$X45</f>
        <v>0</v>
      </c>
      <c r="AW45" s="415">
        <f>DB!AE40*1000*$X45</f>
        <v>0</v>
      </c>
      <c r="AX45" s="415">
        <f>DB!AF40*$X45</f>
        <v>0</v>
      </c>
    </row>
    <row r="46" spans="1:50" s="1" customFormat="1" ht="15" customHeight="1" x14ac:dyDescent="0.25">
      <c r="B46" s="24"/>
      <c r="C46" s="44" t="s">
        <v>101</v>
      </c>
      <c r="D46" s="44"/>
      <c r="E46" s="96"/>
      <c r="F46" s="157"/>
      <c r="G46" s="129"/>
      <c r="H46" s="229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1">
        <f>SUM(T43:T45)</f>
        <v>78</v>
      </c>
      <c r="U46" s="337">
        <f>SUM(U43:U45)</f>
        <v>2199</v>
      </c>
      <c r="V46" s="354">
        <f t="shared" ref="V46:AX46" si="26">SUM(V43:V45)</f>
        <v>8.441255926206896</v>
      </c>
      <c r="W46" s="233">
        <f t="shared" si="26"/>
        <v>136.56922799422799</v>
      </c>
      <c r="X46" s="395"/>
      <c r="Y46" s="445">
        <f t="shared" ref="Y46" si="27">SUM(Y43:Y45)</f>
        <v>4.4137809708980589</v>
      </c>
      <c r="Z46" s="452">
        <f t="shared" si="26"/>
        <v>7.7509236280494165E-2</v>
      </c>
      <c r="AA46" s="453">
        <f t="shared" si="26"/>
        <v>6.0242762340671906E-2</v>
      </c>
      <c r="AB46" s="453">
        <f t="shared" si="26"/>
        <v>6.88380200208418E-2</v>
      </c>
      <c r="AC46" s="453">
        <f t="shared" si="26"/>
        <v>7.7509236280494165E-2</v>
      </c>
      <c r="AD46" s="454">
        <f t="shared" si="26"/>
        <v>423.43968871844481</v>
      </c>
      <c r="AE46" s="455">
        <f t="shared" si="26"/>
        <v>6.5412233988709225</v>
      </c>
      <c r="AF46" s="455">
        <f t="shared" si="26"/>
        <v>0.40596839289023312</v>
      </c>
      <c r="AG46" s="455">
        <f t="shared" si="26"/>
        <v>1.5303782384550177</v>
      </c>
      <c r="AH46" s="455">
        <f t="shared" si="26"/>
        <v>0.30033773242883599</v>
      </c>
      <c r="AI46" s="455">
        <f t="shared" si="26"/>
        <v>0.24436296466153767</v>
      </c>
      <c r="AJ46" s="455">
        <f t="shared" si="26"/>
        <v>0.11816895417540711</v>
      </c>
      <c r="AK46" s="453">
        <f t="shared" ref="AK46" si="28">SUM(AK43:AK45)</f>
        <v>3.8921523107010129E-2</v>
      </c>
      <c r="AL46" s="455">
        <f t="shared" si="26"/>
        <v>0.1257927576705947</v>
      </c>
      <c r="AM46" s="456">
        <f t="shared" si="26"/>
        <v>0</v>
      </c>
      <c r="AN46" s="456">
        <f t="shared" si="26"/>
        <v>23.67391611663502</v>
      </c>
      <c r="AO46" s="456">
        <f t="shared" ref="AO46" si="29">SUM(AO43:AO45)</f>
        <v>18.979258174861652</v>
      </c>
      <c r="AP46" s="455">
        <f t="shared" si="26"/>
        <v>7.0620495534368946</v>
      </c>
      <c r="AQ46" s="456">
        <f t="shared" ref="AQ46:AR46" si="30">SUM(AQ43:AQ45)</f>
        <v>8.8275619417961142</v>
      </c>
      <c r="AR46" s="456">
        <f t="shared" si="30"/>
        <v>0</v>
      </c>
      <c r="AS46" s="456">
        <f t="shared" si="26"/>
        <v>0</v>
      </c>
      <c r="AT46" s="456">
        <f t="shared" si="26"/>
        <v>7.9448057476165035</v>
      </c>
      <c r="AU46" s="456">
        <f t="shared" si="26"/>
        <v>0</v>
      </c>
      <c r="AV46" s="456">
        <f t="shared" si="26"/>
        <v>0</v>
      </c>
      <c r="AW46" s="455">
        <f t="shared" ref="AW46" si="31">SUM(AW43:AW45)</f>
        <v>0</v>
      </c>
      <c r="AX46" s="455">
        <f t="shared" si="26"/>
        <v>0</v>
      </c>
    </row>
    <row r="47" spans="1:50" s="1" customFormat="1" x14ac:dyDescent="0.25">
      <c r="B47" s="24"/>
      <c r="C47" s="219" t="s">
        <v>52</v>
      </c>
      <c r="D47" s="44"/>
      <c r="E47" s="96"/>
      <c r="F47" s="157"/>
      <c r="G47" s="129"/>
      <c r="H47" s="246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58"/>
      <c r="U47" s="344"/>
      <c r="V47" s="361"/>
      <c r="W47" s="236"/>
      <c r="X47" s="391"/>
      <c r="Y47" s="361"/>
      <c r="Z47" s="285"/>
      <c r="AA47" s="293"/>
      <c r="AB47" s="293"/>
      <c r="AC47" s="293"/>
      <c r="AD47" s="247"/>
      <c r="AE47" s="318"/>
      <c r="AF47" s="318"/>
      <c r="AG47" s="318"/>
      <c r="AH47" s="318"/>
      <c r="AI47" s="318"/>
      <c r="AJ47" s="318"/>
      <c r="AK47" s="299"/>
      <c r="AL47" s="318"/>
      <c r="AM47" s="361"/>
      <c r="AN47" s="361"/>
      <c r="AO47" s="361"/>
      <c r="AP47" s="322"/>
      <c r="AQ47" s="361"/>
      <c r="AR47" s="361"/>
      <c r="AS47" s="361"/>
      <c r="AT47" s="361"/>
      <c r="AU47" s="361"/>
      <c r="AV47" s="361"/>
      <c r="AW47" s="322"/>
      <c r="AX47" s="318"/>
    </row>
    <row r="48" spans="1:50" ht="44.25" customHeight="1" x14ac:dyDescent="0.25">
      <c r="A48" s="24" t="str">
        <f>DB!B41</f>
        <v>EK04</v>
      </c>
      <c r="B48" s="7" t="str">
        <f>DB!B41</f>
        <v>EK04</v>
      </c>
      <c r="C48" s="67" t="s">
        <v>7</v>
      </c>
      <c r="D48" s="70" t="s">
        <v>118</v>
      </c>
      <c r="E48" s="122" t="s">
        <v>117</v>
      </c>
      <c r="F48" s="155" t="s">
        <v>71</v>
      </c>
      <c r="G48" s="130"/>
      <c r="H48" s="223">
        <f>DB!AI41</f>
        <v>1</v>
      </c>
      <c r="I48" s="224">
        <f>DB!AJ41</f>
        <v>0</v>
      </c>
      <c r="J48" s="224">
        <f>DB!AK41</f>
        <v>0</v>
      </c>
      <c r="K48" s="224">
        <f>DB!AL41</f>
        <v>2</v>
      </c>
      <c r="L48" s="224">
        <f>DB!AM41</f>
        <v>1</v>
      </c>
      <c r="M48" s="224">
        <f>DB!AN41</f>
        <v>1</v>
      </c>
      <c r="N48" s="224">
        <f>DB!AO41</f>
        <v>0</v>
      </c>
      <c r="O48" s="224">
        <f>DB!AP41</f>
        <v>8</v>
      </c>
      <c r="P48" s="224">
        <f>DB!AQ41</f>
        <v>2</v>
      </c>
      <c r="Q48" s="224">
        <f>DB!AR41</f>
        <v>1</v>
      </c>
      <c r="R48" s="224">
        <f>SUM(H48:Q48)</f>
        <v>16</v>
      </c>
      <c r="S48" s="224">
        <f>DB!AS41</f>
        <v>0</v>
      </c>
      <c r="T48" s="225">
        <f>DB!C41</f>
        <v>16</v>
      </c>
      <c r="U48" s="335">
        <f>DB!E41</f>
        <v>84.5</v>
      </c>
      <c r="V48" s="352">
        <f>DB!F41*1000</f>
        <v>0.21743164444444399</v>
      </c>
      <c r="W48" s="177">
        <f t="shared" si="23"/>
        <v>5.28125</v>
      </c>
      <c r="X48" s="457">
        <v>0.52288202247191007</v>
      </c>
      <c r="Y48" s="400">
        <f t="shared" ref="Y48:Y49" si="32">V48*X48</f>
        <v>0.11369109799650412</v>
      </c>
      <c r="Z48" s="398">
        <f>DB!H41*$X48</f>
        <v>1.9925860859387316E-3</v>
      </c>
      <c r="AA48" s="402">
        <f>DB!I41*$X48</f>
        <v>1.5497891779523516E-3</v>
      </c>
      <c r="AB48" s="402">
        <f>DB!J41*$X48</f>
        <v>1.7711876319455417E-3</v>
      </c>
      <c r="AC48" s="402">
        <f>DB!K41*$X48</f>
        <v>1.9925860859387316E-3</v>
      </c>
      <c r="AD48" s="407">
        <f>DB!L41*$X48</f>
        <v>10.907048506283937</v>
      </c>
      <c r="AE48" s="401">
        <f>DB!M41*$X48</f>
        <v>0.16849020723081964</v>
      </c>
      <c r="AF48" s="401">
        <f>DB!N41*$X48</f>
        <v>5.6835514479452662E-3</v>
      </c>
      <c r="AG48" s="401">
        <f>DB!O41*$X48</f>
        <v>3.9419804341697014E-2</v>
      </c>
      <c r="AH48" s="401">
        <f>DB!P41*$X48</f>
        <v>7.7361624409439667E-3</v>
      </c>
      <c r="AI48" s="401">
        <f>DB!Q41*$X48</f>
        <v>6.2943526072610154E-3</v>
      </c>
      <c r="AJ48" s="401">
        <f>DB!R41*$X48</f>
        <v>3.0438207599973225E-3</v>
      </c>
      <c r="AK48" s="402">
        <f>DB!S41*1000*$X48</f>
        <v>1.0025487732419002E-3</v>
      </c>
      <c r="AL48" s="401">
        <f>DB!T41*$X48</f>
        <v>3.2401962929003761E-3</v>
      </c>
      <c r="AM48" s="400">
        <f>DB!U41*1000*$X48</f>
        <v>0</v>
      </c>
      <c r="AN48" s="400">
        <f>DB!V41*1000*$X48</f>
        <v>0.60979770743579365</v>
      </c>
      <c r="AO48" s="400">
        <f>DB!W41*1000*$X48</f>
        <v>0.48887172138496865</v>
      </c>
      <c r="AP48" s="401">
        <f>DB!X41*1000*$X48</f>
        <v>0.18190575679440693</v>
      </c>
      <c r="AQ48" s="400">
        <f>DB!Y41*1000*$X48</f>
        <v>0.2273821959930088</v>
      </c>
      <c r="AR48" s="400">
        <f>DB!Z41*1000*$X48</f>
        <v>0</v>
      </c>
      <c r="AS48" s="400">
        <f>DB!AA41*1000*$X48</f>
        <v>0</v>
      </c>
      <c r="AT48" s="400">
        <f>DB!AB41*1000*$X48</f>
        <v>0.20464397639370785</v>
      </c>
      <c r="AU48" s="400">
        <f>DB!AC41*1000*$X48</f>
        <v>0</v>
      </c>
      <c r="AV48" s="400">
        <f>DB!AD41*1000*$X48</f>
        <v>0</v>
      </c>
      <c r="AW48" s="401">
        <f>DB!AE41*1000*$X48</f>
        <v>0</v>
      </c>
      <c r="AX48" s="401">
        <f>DB!AF41*$X48</f>
        <v>0</v>
      </c>
    </row>
    <row r="49" spans="1:50" ht="13.5" thickBot="1" x14ac:dyDescent="0.3">
      <c r="A49" s="24" t="str">
        <f>DB!B42</f>
        <v>EK05</v>
      </c>
      <c r="B49" s="7" t="str">
        <f>DB!B42</f>
        <v>EK05</v>
      </c>
      <c r="C49" s="210" t="s">
        <v>70</v>
      </c>
      <c r="D49" s="41" t="s">
        <v>70</v>
      </c>
      <c r="E49" s="98"/>
      <c r="F49" s="156" t="s">
        <v>71</v>
      </c>
      <c r="G49" s="131"/>
      <c r="H49" s="226">
        <f>DB!AI42</f>
        <v>19</v>
      </c>
      <c r="I49" s="227">
        <f>DB!AJ42</f>
        <v>15</v>
      </c>
      <c r="J49" s="227">
        <f>DB!AK42</f>
        <v>7</v>
      </c>
      <c r="K49" s="227">
        <f>DB!AL42</f>
        <v>6</v>
      </c>
      <c r="L49" s="227">
        <f>DB!AM42</f>
        <v>0</v>
      </c>
      <c r="M49" s="227">
        <f>DB!AN42</f>
        <v>2</v>
      </c>
      <c r="N49" s="227">
        <f>DB!AO42</f>
        <v>10</v>
      </c>
      <c r="O49" s="227">
        <f>DB!AP42</f>
        <v>10</v>
      </c>
      <c r="P49" s="227">
        <f>DB!AQ42</f>
        <v>7</v>
      </c>
      <c r="Q49" s="227">
        <f>DB!AR42</f>
        <v>2</v>
      </c>
      <c r="R49" s="227">
        <f>SUM(H49:Q49)</f>
        <v>78</v>
      </c>
      <c r="S49" s="227">
        <f>DB!AS42</f>
        <v>2</v>
      </c>
      <c r="T49" s="228">
        <f>DB!C42</f>
        <v>80</v>
      </c>
      <c r="U49" s="336">
        <f>DB!E42</f>
        <v>473.4</v>
      </c>
      <c r="V49" s="353">
        <f>DB!F42*1000</f>
        <v>1.2181318400000001</v>
      </c>
      <c r="W49" s="204">
        <f t="shared" si="23"/>
        <v>5.9174999999999995</v>
      </c>
      <c r="X49" s="458">
        <v>0.52288202247191007</v>
      </c>
      <c r="Y49" s="411">
        <f t="shared" si="32"/>
        <v>0.63693924013662917</v>
      </c>
      <c r="Z49" s="399">
        <f>DB!H42*$X49</f>
        <v>1.1163198261341958E-2</v>
      </c>
      <c r="AA49" s="408">
        <f>DB!I42*$X49</f>
        <v>8.6824875365993353E-3</v>
      </c>
      <c r="AB49" s="408">
        <f>DB!J42*$X49</f>
        <v>9.9228428989706473E-3</v>
      </c>
      <c r="AC49" s="408">
        <f>DB!K42*$X49</f>
        <v>1.1163198261341958E-2</v>
      </c>
      <c r="AD49" s="409">
        <f>DB!L42*$X49</f>
        <v>61.105287134613278</v>
      </c>
      <c r="AE49" s="410">
        <f>DB!M42*$X49</f>
        <v>0.94394395388248442</v>
      </c>
      <c r="AF49" s="410">
        <f>DB!N42*$X49</f>
        <v>3.1841340301269797E-2</v>
      </c>
      <c r="AG49" s="410">
        <f>DB!O42*$X49</f>
        <v>0.22084420562555512</v>
      </c>
      <c r="AH49" s="410">
        <f>DB!P42*$X49</f>
        <v>4.3340820112933297E-2</v>
      </c>
      <c r="AI49" s="410">
        <f>DB!Q42*$X49</f>
        <v>3.5263272476655158E-2</v>
      </c>
      <c r="AJ49" s="410">
        <f>DB!R42*$X49</f>
        <v>1.7052600565476087E-2</v>
      </c>
      <c r="AK49" s="408">
        <f>DB!S42*1000*$X49</f>
        <v>5.6166460266593851E-3</v>
      </c>
      <c r="AL49" s="410">
        <f>DB!T42*$X49</f>
        <v>1.8152768343893934E-2</v>
      </c>
      <c r="AM49" s="411">
        <f>DB!U42*1000*$X49</f>
        <v>0</v>
      </c>
      <c r="AN49" s="411">
        <f>DB!V42*1000*$X49</f>
        <v>3.4163104698237365</v>
      </c>
      <c r="AO49" s="411">
        <f>DB!W42*1000*$X49</f>
        <v>2.7388387325875057</v>
      </c>
      <c r="AP49" s="410">
        <f>DB!X42*1000*$X49</f>
        <v>1.0191027842186067</v>
      </c>
      <c r="AQ49" s="411">
        <f>DB!Y42*1000*$X49</f>
        <v>1.2738784802732583</v>
      </c>
      <c r="AR49" s="411">
        <f>DB!Z42*1000*$X49</f>
        <v>0</v>
      </c>
      <c r="AS49" s="411">
        <f>DB!AA42*1000*$X49</f>
        <v>0</v>
      </c>
      <c r="AT49" s="411">
        <f>DB!AB42*1000*$X49</f>
        <v>1.1464906322459325</v>
      </c>
      <c r="AU49" s="411">
        <f>DB!AC42*1000*$X49</f>
        <v>0</v>
      </c>
      <c r="AV49" s="411">
        <f>DB!AD42*1000*$X49</f>
        <v>0</v>
      </c>
      <c r="AW49" s="410">
        <f>DB!AE42*1000*$X49</f>
        <v>0</v>
      </c>
      <c r="AX49" s="410">
        <f>DB!AF42*$X49</f>
        <v>0</v>
      </c>
    </row>
    <row r="50" spans="1:50" s="1" customFormat="1" ht="15" customHeight="1" x14ac:dyDescent="0.25">
      <c r="C50" s="44" t="s">
        <v>103</v>
      </c>
      <c r="D50" s="44"/>
      <c r="E50" s="96"/>
      <c r="F50" s="157"/>
      <c r="G50" s="129"/>
      <c r="H50" s="229">
        <f t="shared" ref="H50:S50" si="33">SUM(H48:H49)</f>
        <v>20</v>
      </c>
      <c r="I50" s="230">
        <f t="shared" si="33"/>
        <v>15</v>
      </c>
      <c r="J50" s="230">
        <f t="shared" si="33"/>
        <v>7</v>
      </c>
      <c r="K50" s="230">
        <f t="shared" si="33"/>
        <v>8</v>
      </c>
      <c r="L50" s="230">
        <f t="shared" si="33"/>
        <v>1</v>
      </c>
      <c r="M50" s="230">
        <f t="shared" si="33"/>
        <v>3</v>
      </c>
      <c r="N50" s="230">
        <f t="shared" si="33"/>
        <v>10</v>
      </c>
      <c r="O50" s="230">
        <f t="shared" si="33"/>
        <v>18</v>
      </c>
      <c r="P50" s="230">
        <f t="shared" si="33"/>
        <v>9</v>
      </c>
      <c r="Q50" s="230">
        <f t="shared" si="33"/>
        <v>3</v>
      </c>
      <c r="R50" s="230">
        <f t="shared" si="33"/>
        <v>94</v>
      </c>
      <c r="S50" s="230">
        <f t="shared" si="33"/>
        <v>2</v>
      </c>
      <c r="T50" s="231">
        <f>SUM(T48:T49)</f>
        <v>96</v>
      </c>
      <c r="U50" s="337">
        <f>SUM(U48:U49)</f>
        <v>557.9</v>
      </c>
      <c r="V50" s="354">
        <f t="shared" ref="V50:AX50" si="34">SUM(V48:V49)</f>
        <v>1.435563484444444</v>
      </c>
      <c r="W50" s="232"/>
      <c r="X50" s="395"/>
      <c r="Y50" s="445">
        <f t="shared" ref="Y50" si="35">SUM(Y48:Y49)</f>
        <v>0.75063033813313329</v>
      </c>
      <c r="Z50" s="447">
        <f t="shared" si="34"/>
        <v>1.3155784347280689E-2</v>
      </c>
      <c r="AA50" s="448">
        <f t="shared" si="34"/>
        <v>1.0232276714551687E-2</v>
      </c>
      <c r="AB50" s="448">
        <f t="shared" si="34"/>
        <v>1.1694030530916189E-2</v>
      </c>
      <c r="AC50" s="448">
        <f t="shared" si="34"/>
        <v>1.3155784347280689E-2</v>
      </c>
      <c r="AD50" s="444">
        <f t="shared" si="34"/>
        <v>72.01233564089722</v>
      </c>
      <c r="AE50" s="449">
        <f t="shared" si="34"/>
        <v>1.112434161113304</v>
      </c>
      <c r="AF50" s="449">
        <f t="shared" si="34"/>
        <v>3.7524891749215063E-2</v>
      </c>
      <c r="AG50" s="449">
        <f t="shared" si="34"/>
        <v>0.26026400996725213</v>
      </c>
      <c r="AH50" s="449">
        <f t="shared" si="34"/>
        <v>5.1076982553877263E-2</v>
      </c>
      <c r="AI50" s="449">
        <f t="shared" si="34"/>
        <v>4.1557625083916173E-2</v>
      </c>
      <c r="AJ50" s="449">
        <f t="shared" si="34"/>
        <v>2.0096421325473408E-2</v>
      </c>
      <c r="AK50" s="448">
        <f t="shared" ref="AK50" si="36">SUM(AK48:AK49)</f>
        <v>6.6191947999012851E-3</v>
      </c>
      <c r="AL50" s="449">
        <f t="shared" si="34"/>
        <v>2.1392964636794309E-2</v>
      </c>
      <c r="AM50" s="445">
        <f t="shared" si="34"/>
        <v>0</v>
      </c>
      <c r="AN50" s="445">
        <f t="shared" si="34"/>
        <v>4.0261081772595304</v>
      </c>
      <c r="AO50" s="445">
        <f t="shared" ref="AO50" si="37">SUM(AO48:AO49)</f>
        <v>3.2277104539724744</v>
      </c>
      <c r="AP50" s="449">
        <f t="shared" si="34"/>
        <v>1.2010085410130136</v>
      </c>
      <c r="AQ50" s="445">
        <f t="shared" ref="AQ50:AR50" si="38">SUM(AQ48:AQ49)</f>
        <v>1.5012606762662672</v>
      </c>
      <c r="AR50" s="445">
        <f t="shared" si="38"/>
        <v>0</v>
      </c>
      <c r="AS50" s="445">
        <f t="shared" si="34"/>
        <v>0</v>
      </c>
      <c r="AT50" s="445">
        <f t="shared" si="34"/>
        <v>1.3511346086396403</v>
      </c>
      <c r="AU50" s="445">
        <f t="shared" si="34"/>
        <v>0</v>
      </c>
      <c r="AV50" s="445">
        <f t="shared" si="34"/>
        <v>0</v>
      </c>
      <c r="AW50" s="449">
        <f t="shared" ref="AW50" si="39">SUM(AW48:AW49)</f>
        <v>0</v>
      </c>
      <c r="AX50" s="449">
        <f t="shared" si="34"/>
        <v>0</v>
      </c>
    </row>
    <row r="51" spans="1:50" s="18" customFormat="1" ht="13.5" thickBot="1" x14ac:dyDescent="0.3">
      <c r="A51" s="24"/>
      <c r="C51" s="163"/>
      <c r="D51" s="164"/>
      <c r="E51" s="96"/>
      <c r="F51" s="157"/>
      <c r="G51" s="137"/>
      <c r="H51" s="419"/>
      <c r="I51" s="420"/>
      <c r="J51" s="420"/>
      <c r="K51" s="420"/>
      <c r="L51" s="420"/>
      <c r="M51" s="420"/>
      <c r="N51" s="420"/>
      <c r="O51" s="420"/>
      <c r="P51" s="420"/>
      <c r="Q51" s="420"/>
      <c r="R51" s="420"/>
      <c r="S51" s="420"/>
      <c r="T51" s="421"/>
      <c r="U51" s="422"/>
      <c r="V51" s="423"/>
      <c r="W51" s="424"/>
      <c r="X51" s="425"/>
      <c r="Y51" s="423"/>
      <c r="Z51" s="426"/>
      <c r="AA51" s="427"/>
      <c r="AB51" s="427"/>
      <c r="AC51" s="427"/>
      <c r="AD51" s="428"/>
      <c r="AE51" s="429"/>
      <c r="AF51" s="429"/>
      <c r="AG51" s="429"/>
      <c r="AH51" s="429"/>
      <c r="AI51" s="429"/>
      <c r="AJ51" s="429"/>
      <c r="AK51" s="430"/>
      <c r="AL51" s="429"/>
      <c r="AM51" s="423"/>
      <c r="AN51" s="423"/>
      <c r="AO51" s="423"/>
      <c r="AP51" s="431"/>
      <c r="AQ51" s="423"/>
      <c r="AR51" s="423"/>
      <c r="AS51" s="423"/>
      <c r="AT51" s="423"/>
      <c r="AU51" s="423"/>
      <c r="AV51" s="423"/>
      <c r="AW51" s="431"/>
      <c r="AX51" s="432"/>
    </row>
    <row r="52" spans="1:50" s="1" customFormat="1" ht="15" customHeight="1" x14ac:dyDescent="0.25">
      <c r="A52" s="24"/>
      <c r="C52" s="72" t="s">
        <v>171</v>
      </c>
      <c r="D52" s="72"/>
      <c r="E52" s="97"/>
      <c r="F52" s="160"/>
      <c r="G52" s="133"/>
      <c r="H52" s="433">
        <f t="shared" ref="H52:S52" si="40">SUM(H46,H50)</f>
        <v>20</v>
      </c>
      <c r="I52" s="417">
        <f t="shared" si="40"/>
        <v>15</v>
      </c>
      <c r="J52" s="417">
        <f t="shared" si="40"/>
        <v>7</v>
      </c>
      <c r="K52" s="417">
        <f t="shared" si="40"/>
        <v>8</v>
      </c>
      <c r="L52" s="417">
        <f t="shared" si="40"/>
        <v>1</v>
      </c>
      <c r="M52" s="417">
        <f t="shared" si="40"/>
        <v>3</v>
      </c>
      <c r="N52" s="417">
        <f t="shared" si="40"/>
        <v>10</v>
      </c>
      <c r="O52" s="417">
        <f t="shared" si="40"/>
        <v>18</v>
      </c>
      <c r="P52" s="417">
        <f t="shared" si="40"/>
        <v>9</v>
      </c>
      <c r="Q52" s="417">
        <f t="shared" si="40"/>
        <v>3</v>
      </c>
      <c r="R52" s="417">
        <f t="shared" si="40"/>
        <v>94</v>
      </c>
      <c r="S52" s="417">
        <f t="shared" si="40"/>
        <v>2</v>
      </c>
      <c r="T52" s="434">
        <f>SUM(T46,T50)</f>
        <v>174</v>
      </c>
      <c r="U52" s="435">
        <f>SUM(U46,U50)</f>
        <v>2756.9</v>
      </c>
      <c r="V52" s="418">
        <f t="shared" ref="V52:AX52" si="41">SUM(V46,V50)</f>
        <v>9.8768194106513398</v>
      </c>
      <c r="W52" s="436"/>
      <c r="X52" s="437"/>
      <c r="Y52" s="456">
        <f t="shared" ref="Y52" si="42">SUM(Y46,Y50)</f>
        <v>5.1644113090311921</v>
      </c>
      <c r="Z52" s="452">
        <f t="shared" si="41"/>
        <v>9.0665020627774859E-2</v>
      </c>
      <c r="AA52" s="453">
        <f t="shared" si="41"/>
        <v>7.0475039055223593E-2</v>
      </c>
      <c r="AB52" s="453">
        <f t="shared" si="41"/>
        <v>8.0532050551757994E-2</v>
      </c>
      <c r="AC52" s="453">
        <f t="shared" si="41"/>
        <v>9.0665020627774859E-2</v>
      </c>
      <c r="AD52" s="454">
        <f t="shared" si="41"/>
        <v>495.45202435934203</v>
      </c>
      <c r="AE52" s="455">
        <f t="shared" si="41"/>
        <v>7.6536575599842269</v>
      </c>
      <c r="AF52" s="455">
        <f t="shared" si="41"/>
        <v>0.4434932846394482</v>
      </c>
      <c r="AG52" s="455">
        <f t="shared" si="41"/>
        <v>1.7906422484222699</v>
      </c>
      <c r="AH52" s="455">
        <f t="shared" si="41"/>
        <v>0.35141471498271326</v>
      </c>
      <c r="AI52" s="455">
        <f t="shared" si="41"/>
        <v>0.28592058974545387</v>
      </c>
      <c r="AJ52" s="455">
        <f t="shared" si="41"/>
        <v>0.13826537550088053</v>
      </c>
      <c r="AK52" s="453">
        <f t="shared" ref="AK52" si="43">SUM(AK46,AK50)</f>
        <v>4.5540717906911415E-2</v>
      </c>
      <c r="AL52" s="455">
        <f t="shared" si="41"/>
        <v>0.14718572230738899</v>
      </c>
      <c r="AM52" s="456">
        <f t="shared" si="41"/>
        <v>0</v>
      </c>
      <c r="AN52" s="456">
        <f t="shared" si="41"/>
        <v>27.70002429389455</v>
      </c>
      <c r="AO52" s="456">
        <f t="shared" ref="AO52" si="44">SUM(AO46,AO50)</f>
        <v>22.206968628834126</v>
      </c>
      <c r="AP52" s="455">
        <f t="shared" si="41"/>
        <v>8.2630580944499084</v>
      </c>
      <c r="AQ52" s="456">
        <f t="shared" ref="AQ52:AR52" si="45">SUM(AQ46,AQ50)</f>
        <v>10.328822618062382</v>
      </c>
      <c r="AR52" s="456">
        <f t="shared" si="45"/>
        <v>0</v>
      </c>
      <c r="AS52" s="456">
        <f t="shared" si="41"/>
        <v>0</v>
      </c>
      <c r="AT52" s="456">
        <f t="shared" si="41"/>
        <v>9.2959403562561445</v>
      </c>
      <c r="AU52" s="456">
        <f t="shared" si="41"/>
        <v>0</v>
      </c>
      <c r="AV52" s="456">
        <f t="shared" si="41"/>
        <v>0</v>
      </c>
      <c r="AW52" s="455">
        <f t="shared" ref="AW52" si="46">SUM(AW46,AW50)</f>
        <v>0</v>
      </c>
      <c r="AX52" s="455">
        <f t="shared" si="41"/>
        <v>0</v>
      </c>
    </row>
    <row r="53" spans="1:50" s="30" customFormat="1" x14ac:dyDescent="0.25">
      <c r="A53" s="24"/>
      <c r="C53" s="148"/>
      <c r="D53" s="111"/>
      <c r="E53" s="149"/>
      <c r="F53" s="150"/>
      <c r="G53" s="28"/>
      <c r="H53" s="246"/>
      <c r="I53" s="247"/>
      <c r="J53" s="247"/>
      <c r="K53" s="247"/>
      <c r="L53" s="247"/>
      <c r="M53" s="247"/>
      <c r="N53" s="247"/>
      <c r="O53" s="247"/>
      <c r="P53" s="247"/>
      <c r="Q53" s="247"/>
      <c r="R53" s="247"/>
      <c r="S53" s="247"/>
      <c r="T53" s="257"/>
      <c r="U53" s="343"/>
      <c r="V53" s="360"/>
      <c r="W53" s="237"/>
      <c r="X53" s="380"/>
      <c r="Y53" s="360"/>
      <c r="Z53" s="285"/>
      <c r="AA53" s="286"/>
      <c r="AB53" s="286"/>
      <c r="AC53" s="286"/>
      <c r="AD53" s="308"/>
      <c r="AE53" s="314"/>
      <c r="AF53" s="314"/>
      <c r="AG53" s="314"/>
      <c r="AH53" s="314"/>
      <c r="AI53" s="314"/>
      <c r="AJ53" s="314"/>
      <c r="AK53" s="292"/>
      <c r="AL53" s="314"/>
      <c r="AM53" s="360"/>
      <c r="AN53" s="360"/>
      <c r="AO53" s="360"/>
      <c r="AP53" s="317"/>
      <c r="AQ53" s="360"/>
      <c r="AR53" s="360"/>
      <c r="AS53" s="360"/>
      <c r="AT53" s="360"/>
      <c r="AU53" s="360"/>
      <c r="AV53" s="360"/>
      <c r="AW53" s="317"/>
      <c r="AX53" s="314"/>
    </row>
    <row r="54" spans="1:50" s="26" customFormat="1" x14ac:dyDescent="0.25">
      <c r="C54" s="85" t="s">
        <v>69</v>
      </c>
      <c r="D54" s="76"/>
      <c r="E54" s="47"/>
      <c r="F54" s="195"/>
      <c r="G54" s="134"/>
      <c r="H54" s="249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1"/>
      <c r="U54" s="341"/>
      <c r="V54" s="358"/>
      <c r="W54" s="201"/>
      <c r="X54" s="377"/>
      <c r="Y54" s="358"/>
      <c r="Z54" s="287"/>
      <c r="AA54" s="288"/>
      <c r="AB54" s="288"/>
      <c r="AC54" s="288"/>
      <c r="AD54" s="250"/>
      <c r="AE54" s="315"/>
      <c r="AF54" s="315"/>
      <c r="AG54" s="315"/>
      <c r="AH54" s="315"/>
      <c r="AI54" s="315"/>
      <c r="AJ54" s="315"/>
      <c r="AK54" s="288"/>
      <c r="AL54" s="315"/>
      <c r="AM54" s="358"/>
      <c r="AN54" s="358"/>
      <c r="AO54" s="358"/>
      <c r="AP54" s="315"/>
      <c r="AQ54" s="358"/>
      <c r="AR54" s="358"/>
      <c r="AS54" s="358"/>
      <c r="AT54" s="358"/>
      <c r="AU54" s="358"/>
      <c r="AV54" s="358"/>
      <c r="AW54" s="315"/>
      <c r="AX54" s="315"/>
    </row>
    <row r="55" spans="1:50" s="26" customFormat="1" x14ac:dyDescent="0.25">
      <c r="C55" s="84"/>
      <c r="D55" s="78"/>
      <c r="E55" s="49"/>
      <c r="F55" s="196"/>
      <c r="G55" s="135"/>
      <c r="H55" s="252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4"/>
      <c r="U55" s="342"/>
      <c r="V55" s="359"/>
      <c r="W55" s="202"/>
      <c r="X55" s="378"/>
      <c r="Y55" s="359"/>
      <c r="Z55" s="289"/>
      <c r="AA55" s="290"/>
      <c r="AB55" s="290"/>
      <c r="AC55" s="290"/>
      <c r="AD55" s="253"/>
      <c r="AE55" s="316"/>
      <c r="AF55" s="316"/>
      <c r="AG55" s="316"/>
      <c r="AH55" s="316"/>
      <c r="AI55" s="316"/>
      <c r="AJ55" s="316"/>
      <c r="AK55" s="290"/>
      <c r="AL55" s="316"/>
      <c r="AM55" s="359"/>
      <c r="AN55" s="359"/>
      <c r="AO55" s="359"/>
      <c r="AP55" s="316"/>
      <c r="AQ55" s="359"/>
      <c r="AR55" s="359"/>
      <c r="AS55" s="359"/>
      <c r="AT55" s="359"/>
      <c r="AU55" s="359"/>
      <c r="AV55" s="359"/>
      <c r="AW55" s="316"/>
      <c r="AX55" s="316"/>
    </row>
    <row r="56" spans="1:50" s="17" customFormat="1" ht="14.25" customHeight="1" x14ac:dyDescent="0.25">
      <c r="A56" s="24"/>
      <c r="C56" s="220" t="s">
        <v>67</v>
      </c>
      <c r="D56" s="68"/>
      <c r="E56" s="105"/>
      <c r="F56" s="151"/>
      <c r="G56" s="138"/>
      <c r="H56" s="260"/>
      <c r="I56" s="261"/>
      <c r="J56" s="261"/>
      <c r="K56" s="261"/>
      <c r="L56" s="261"/>
      <c r="M56" s="261"/>
      <c r="N56" s="261"/>
      <c r="O56" s="261"/>
      <c r="P56" s="261"/>
      <c r="Q56" s="261"/>
      <c r="R56" s="261"/>
      <c r="S56" s="261"/>
      <c r="T56" s="262"/>
      <c r="U56" s="345"/>
      <c r="V56" s="362"/>
      <c r="W56" s="238"/>
      <c r="X56" s="381"/>
      <c r="Y56" s="362"/>
      <c r="Z56" s="294"/>
      <c r="AA56" s="295"/>
      <c r="AB56" s="295"/>
      <c r="AC56" s="295"/>
      <c r="AD56" s="261"/>
      <c r="AE56" s="319"/>
      <c r="AF56" s="319"/>
      <c r="AG56" s="319"/>
      <c r="AH56" s="319"/>
      <c r="AI56" s="319"/>
      <c r="AJ56" s="319"/>
      <c r="AK56" s="295"/>
      <c r="AL56" s="319"/>
      <c r="AM56" s="362"/>
      <c r="AN56" s="362"/>
      <c r="AO56" s="362"/>
      <c r="AP56" s="319"/>
      <c r="AQ56" s="362"/>
      <c r="AR56" s="362"/>
      <c r="AS56" s="362"/>
      <c r="AT56" s="362"/>
      <c r="AU56" s="362"/>
      <c r="AV56" s="362"/>
      <c r="AW56" s="319"/>
      <c r="AX56" s="319"/>
    </row>
    <row r="57" spans="1:50" s="1" customFormat="1" x14ac:dyDescent="0.25">
      <c r="A57" s="24" t="str">
        <f>DB!B43</f>
        <v>EK06</v>
      </c>
      <c r="B57" s="24" t="str">
        <f>DB!B43</f>
        <v>EK06</v>
      </c>
      <c r="C57" s="69" t="s">
        <v>163</v>
      </c>
      <c r="D57" s="69" t="s">
        <v>30</v>
      </c>
      <c r="E57" s="119" t="s">
        <v>116</v>
      </c>
      <c r="F57" s="161" t="s">
        <v>128</v>
      </c>
      <c r="G57" s="127"/>
      <c r="H57" s="223">
        <f>DB!AI43</f>
        <v>13</v>
      </c>
      <c r="I57" s="224">
        <f>DB!AJ43</f>
        <v>40</v>
      </c>
      <c r="J57" s="224">
        <f>DB!AK43</f>
        <v>79</v>
      </c>
      <c r="K57" s="224">
        <f>DB!AL43</f>
        <v>189</v>
      </c>
      <c r="L57" s="224">
        <f>DB!AM43</f>
        <v>24</v>
      </c>
      <c r="M57" s="224">
        <f>DB!AN43</f>
        <v>31</v>
      </c>
      <c r="N57" s="224">
        <f>DB!AO43</f>
        <v>47</v>
      </c>
      <c r="O57" s="224">
        <f>DB!AP43</f>
        <v>92</v>
      </c>
      <c r="P57" s="224">
        <f>DB!AQ43</f>
        <v>62</v>
      </c>
      <c r="Q57" s="224">
        <f>DB!AR43</f>
        <v>8</v>
      </c>
      <c r="R57" s="224">
        <f>SUM(H57:Q57)</f>
        <v>585</v>
      </c>
      <c r="S57" s="224">
        <f>DB!AS43</f>
        <v>6</v>
      </c>
      <c r="T57" s="225">
        <f>DB!C43</f>
        <v>591</v>
      </c>
      <c r="U57" s="335">
        <f>DB!E43</f>
        <v>7088.6199999999899</v>
      </c>
      <c r="V57" s="352">
        <f>DB!F43*1000</f>
        <v>28.700991300413801</v>
      </c>
      <c r="W57" s="177">
        <f t="shared" ref="W57:W59" si="47">IF(T57=0,0,U57/T57)</f>
        <v>11.994280879864618</v>
      </c>
      <c r="X57" s="389">
        <v>0.76979293544457972</v>
      </c>
      <c r="Y57" s="400">
        <f t="shared" ref="Y57:Y59" si="48">V57*X57</f>
        <v>22.093820343314885</v>
      </c>
      <c r="Z57" s="398">
        <f>DB!H43*$X57</f>
        <v>0.78857943379216533</v>
      </c>
      <c r="AA57" s="402">
        <f>DB!I43*$X57</f>
        <v>0.63086354703373304</v>
      </c>
      <c r="AB57" s="402">
        <f>DB!J43*$X57</f>
        <v>0.67029251872333828</v>
      </c>
      <c r="AC57" s="402">
        <f>DB!K43*$X57</f>
        <v>0.74915046210255321</v>
      </c>
      <c r="AD57" s="407">
        <f>DB!L43*$X57</f>
        <v>2143.3215115049748</v>
      </c>
      <c r="AE57" s="401">
        <f>DB!M43*$X57</f>
        <v>26.910273178157599</v>
      </c>
      <c r="AF57" s="401">
        <f>DB!N43*$X57</f>
        <v>2.0439769468963966</v>
      </c>
      <c r="AG57" s="401">
        <f>DB!O43*$X57</f>
        <v>2.6733522615410856</v>
      </c>
      <c r="AH57" s="401">
        <f>DB!P43*$X57</f>
        <v>2.6623053513694415</v>
      </c>
      <c r="AI57" s="401">
        <f>DB!Q43*$X57</f>
        <v>0.56339241875453117</v>
      </c>
      <c r="AJ57" s="401">
        <f>DB!R43*$X57</f>
        <v>2.3750856869063472</v>
      </c>
      <c r="AK57" s="402">
        <f>DB!S43*1000*$X57</f>
        <v>0.26512584411977969</v>
      </c>
      <c r="AL57" s="401">
        <f>DB!T43*$X57</f>
        <v>0.38664185600801165</v>
      </c>
      <c r="AM57" s="400">
        <f>DB!U43*1000*$X57</f>
        <v>12.151601188823195</v>
      </c>
      <c r="AN57" s="400">
        <f>DB!V43*1000*$X57</f>
        <v>69.595534081441599</v>
      </c>
      <c r="AO57" s="400">
        <f>DB!W43*1000*$X57</f>
        <v>46.397022720961274</v>
      </c>
      <c r="AP57" s="401">
        <f>DB!X43*1000*$X57</f>
        <v>7.8433062218767864</v>
      </c>
      <c r="AQ57" s="400">
        <f>DB!Y43*1000*$X57</f>
        <v>3.866418560080116</v>
      </c>
      <c r="AR57" s="400">
        <f>DB!Z43*1000*$X57</f>
        <v>8.174713527026503</v>
      </c>
      <c r="AS57" s="400">
        <f>DB!AA43*1000*$X57</f>
        <v>3.2036039497806339</v>
      </c>
      <c r="AT57" s="400">
        <f>DB!AB43*1000*$X57</f>
        <v>25.407893394812138</v>
      </c>
      <c r="AU57" s="400">
        <f>DB!AC43*1000*$X57</f>
        <v>47.501713738127258</v>
      </c>
      <c r="AV57" s="400">
        <f>DB!AD43*1000*$X57</f>
        <v>121.51601188823118</v>
      </c>
      <c r="AW57" s="401">
        <f>DB!AE43*1000*$X57</f>
        <v>17.675056274651876</v>
      </c>
      <c r="AX57" s="401">
        <f>DB!AF43*$X57</f>
        <v>9.2794045441922546E-2</v>
      </c>
    </row>
    <row r="58" spans="1:50" s="1" customFormat="1" x14ac:dyDescent="0.25">
      <c r="A58" s="24" t="str">
        <f>DB!B44</f>
        <v>EK07</v>
      </c>
      <c r="B58" s="24" t="str">
        <f>DB!B44</f>
        <v>EK07</v>
      </c>
      <c r="C58" s="111" t="s">
        <v>163</v>
      </c>
      <c r="D58" s="111"/>
      <c r="E58" s="120" t="s">
        <v>100</v>
      </c>
      <c r="F58" s="162"/>
      <c r="G58" s="128"/>
      <c r="H58" s="223">
        <f>DB!AI44</f>
        <v>59</v>
      </c>
      <c r="I58" s="224">
        <f>DB!AJ44</f>
        <v>207</v>
      </c>
      <c r="J58" s="224">
        <f>DB!AK44</f>
        <v>291</v>
      </c>
      <c r="K58" s="224">
        <f>DB!AL44</f>
        <v>543</v>
      </c>
      <c r="L58" s="224">
        <f>DB!AM44</f>
        <v>52</v>
      </c>
      <c r="M58" s="224">
        <f>DB!AN44</f>
        <v>41</v>
      </c>
      <c r="N58" s="224">
        <f>DB!AO44</f>
        <v>24</v>
      </c>
      <c r="O58" s="224">
        <f>DB!AP44</f>
        <v>47</v>
      </c>
      <c r="P58" s="224">
        <f>DB!AQ44</f>
        <v>88</v>
      </c>
      <c r="Q58" s="224">
        <f>DB!AR44</f>
        <v>17</v>
      </c>
      <c r="R58" s="224">
        <f t="shared" ref="R58:R59" si="49">SUM(H58:Q58)</f>
        <v>1369</v>
      </c>
      <c r="S58" s="224">
        <f>DB!AS44</f>
        <v>21</v>
      </c>
      <c r="T58" s="225">
        <f>DB!C44</f>
        <v>1390</v>
      </c>
      <c r="U58" s="335">
        <f>DB!E44</f>
        <v>32431.640000000101</v>
      </c>
      <c r="V58" s="352">
        <f>DB!F44*1000</f>
        <v>123.811028863999</v>
      </c>
      <c r="W58" s="177">
        <f t="shared" si="47"/>
        <v>23.332115107913744</v>
      </c>
      <c r="X58" s="389">
        <v>0.76979293544457972</v>
      </c>
      <c r="Y58" s="400">
        <f t="shared" si="48"/>
        <v>95.308855349631372</v>
      </c>
      <c r="Z58" s="398">
        <f>DB!H44*$X58</f>
        <v>3.4017929909407036</v>
      </c>
      <c r="AA58" s="402">
        <f>DB!I44*$X58</f>
        <v>2.7214343927525415</v>
      </c>
      <c r="AB58" s="402">
        <f>DB!J44*$X58</f>
        <v>2.8915240422995976</v>
      </c>
      <c r="AC58" s="402">
        <f>DB!K44*$X58</f>
        <v>3.2317033413936787</v>
      </c>
      <c r="AD58" s="407">
        <f>DB!L44*$X58</f>
        <v>9245.9120574677836</v>
      </c>
      <c r="AE58" s="401">
        <f>DB!M44*$X58</f>
        <v>116.08618581585195</v>
      </c>
      <c r="AF58" s="401">
        <f>DB!N44*$X58</f>
        <v>8.502451467440439</v>
      </c>
      <c r="AG58" s="401">
        <f>DB!O44*$X58</f>
        <v>11.532371497305412</v>
      </c>
      <c r="AH58" s="401">
        <f>DB!P44*$X58</f>
        <v>11.484717069630751</v>
      </c>
      <c r="AI58" s="401">
        <f>DB!Q44*$X58</f>
        <v>2.4303758114156122</v>
      </c>
      <c r="AJ58" s="401">
        <f>DB!R44*$X58</f>
        <v>10.245701950085456</v>
      </c>
      <c r="AK58" s="402">
        <f>DB!S44*1000*$X58</f>
        <v>1.143706264195586</v>
      </c>
      <c r="AL58" s="401">
        <f>DB!T44*$X58</f>
        <v>1.6679049686185625</v>
      </c>
      <c r="AM58" s="400">
        <f>DB!U44*1000*$X58</f>
        <v>52.41987044229753</v>
      </c>
      <c r="AN58" s="400">
        <f>DB!V44*1000*$X58</f>
        <v>300.22289435134047</v>
      </c>
      <c r="AO58" s="400">
        <f>DB!W44*1000*$X58</f>
        <v>200.14859623422748</v>
      </c>
      <c r="AP58" s="401">
        <f>DB!X44*1000*$X58</f>
        <v>33.83464364911957</v>
      </c>
      <c r="AQ58" s="400">
        <f>DB!Y44*1000*$X58</f>
        <v>16.679049686185547</v>
      </c>
      <c r="AR58" s="400">
        <f>DB!Z44*1000*$X58</f>
        <v>35.264276479363588</v>
      </c>
      <c r="AS58" s="400">
        <f>DB!AA44*1000*$X58</f>
        <v>13.819784025696583</v>
      </c>
      <c r="AT58" s="400">
        <f>DB!AB44*1000*$X58</f>
        <v>109.60518365207697</v>
      </c>
      <c r="AU58" s="400">
        <f>DB!AC44*1000*$X58</f>
        <v>204.91403900170911</v>
      </c>
      <c r="AV58" s="400">
        <f>DB!AD44*1000*$X58</f>
        <v>524.19870442297906</v>
      </c>
      <c r="AW58" s="401">
        <f>DB!AE44*1000*$X58</f>
        <v>76.247084279705192</v>
      </c>
      <c r="AX58" s="401">
        <f>DB!AF44*$X58</f>
        <v>0.40029719246845424</v>
      </c>
    </row>
    <row r="59" spans="1:50" s="1" customFormat="1" ht="13.5" thickBot="1" x14ac:dyDescent="0.3">
      <c r="A59" s="24" t="str">
        <f>DB!B45</f>
        <v>EK08</v>
      </c>
      <c r="B59" s="24" t="str">
        <f>DB!B45</f>
        <v>EK08</v>
      </c>
      <c r="C59" s="206" t="s">
        <v>163</v>
      </c>
      <c r="D59" s="206"/>
      <c r="E59" s="207" t="s">
        <v>12</v>
      </c>
      <c r="F59" s="208"/>
      <c r="G59" s="209"/>
      <c r="H59" s="226">
        <f>DB!AI45</f>
        <v>5</v>
      </c>
      <c r="I59" s="227">
        <f>DB!AJ45</f>
        <v>7</v>
      </c>
      <c r="J59" s="227">
        <f>DB!AK45</f>
        <v>6</v>
      </c>
      <c r="K59" s="227">
        <f>DB!AL45</f>
        <v>5</v>
      </c>
      <c r="L59" s="227">
        <f>DB!AM45</f>
        <v>1</v>
      </c>
      <c r="M59" s="227">
        <f>DB!AN45</f>
        <v>1</v>
      </c>
      <c r="N59" s="227">
        <f>DB!AO45</f>
        <v>0</v>
      </c>
      <c r="O59" s="227">
        <f>DB!AP45</f>
        <v>0</v>
      </c>
      <c r="P59" s="227">
        <f>DB!AQ45</f>
        <v>0</v>
      </c>
      <c r="Q59" s="227">
        <f>DB!AR45</f>
        <v>1</v>
      </c>
      <c r="R59" s="227">
        <f t="shared" si="49"/>
        <v>26</v>
      </c>
      <c r="S59" s="227">
        <f>DB!AS45</f>
        <v>0</v>
      </c>
      <c r="T59" s="228">
        <f>DB!C45</f>
        <v>26</v>
      </c>
      <c r="U59" s="336">
        <f>DB!E45</f>
        <v>2839.3</v>
      </c>
      <c r="V59" s="353">
        <f>DB!F45*1000</f>
        <v>10.93187286</v>
      </c>
      <c r="W59" s="204">
        <f t="shared" si="47"/>
        <v>109.20384615384616</v>
      </c>
      <c r="X59" s="390">
        <v>0.76979293544457972</v>
      </c>
      <c r="Y59" s="411">
        <f t="shared" si="48"/>
        <v>8.4152784988063338</v>
      </c>
      <c r="Z59" s="412">
        <f>DB!H45*$X59</f>
        <v>0.29885890594837738</v>
      </c>
      <c r="AA59" s="413">
        <f>DB!I45*$X59</f>
        <v>0.23878676404920646</v>
      </c>
      <c r="AB59" s="413">
        <f>DB!J45*$X59</f>
        <v>0.25380479952399898</v>
      </c>
      <c r="AC59" s="413">
        <f>DB!K45*$X59</f>
        <v>0.28384087047358486</v>
      </c>
      <c r="AD59" s="414">
        <f>DB!L45*$X59</f>
        <v>816.36616716920241</v>
      </c>
      <c r="AE59" s="415">
        <f>DB!M45*$X59</f>
        <v>10.249809211546113</v>
      </c>
      <c r="AF59" s="415">
        <f>DB!N45*$X59</f>
        <v>0.77852698111929819</v>
      </c>
      <c r="AG59" s="415">
        <f>DB!O45*$X59</f>
        <v>1.0182486983555663</v>
      </c>
      <c r="AH59" s="415">
        <f>DB!P45*$X59</f>
        <v>1.014041059106163</v>
      </c>
      <c r="AI59" s="415">
        <f>DB!Q45*$X59</f>
        <v>0.21458960171956148</v>
      </c>
      <c r="AJ59" s="415">
        <f>DB!R45*$X59</f>
        <v>0.90464243862168081</v>
      </c>
      <c r="AK59" s="413">
        <f>DB!S45*1000*$X59</f>
        <v>0.10098334198567599</v>
      </c>
      <c r="AL59" s="415">
        <f>DB!T45*$X59</f>
        <v>0.14726737372911083</v>
      </c>
      <c r="AM59" s="416">
        <f>DB!U45*1000*$X59</f>
        <v>4.6284031743434833</v>
      </c>
      <c r="AN59" s="416">
        <f>DB!V45*1000*$X59</f>
        <v>26.50812727123995</v>
      </c>
      <c r="AO59" s="416">
        <f>DB!W45*1000*$X59</f>
        <v>17.672084847493299</v>
      </c>
      <c r="AP59" s="415">
        <f>DB!X45*1000*$X59</f>
        <v>2.9874238670762479</v>
      </c>
      <c r="AQ59" s="416">
        <f>DB!Y45*1000*$X59</f>
        <v>1.4726737372911083</v>
      </c>
      <c r="AR59" s="416">
        <f>DB!Z45*1000*$X59</f>
        <v>3.1136530445583435</v>
      </c>
      <c r="AS59" s="416">
        <f>DB!AA45*1000*$X59</f>
        <v>1.2202153823269182</v>
      </c>
      <c r="AT59" s="416">
        <f>DB!AB45*1000*$X59</f>
        <v>9.6775702736272819</v>
      </c>
      <c r="AU59" s="416">
        <f>DB!AC45*1000*$X59</f>
        <v>18.092848772433616</v>
      </c>
      <c r="AV59" s="416">
        <f>DB!AD45*1000*$X59</f>
        <v>46.284031743434831</v>
      </c>
      <c r="AW59" s="415">
        <f>DB!AE45*1000*$X59</f>
        <v>6.7322227990450667</v>
      </c>
      <c r="AX59" s="415">
        <f>DB!AF45*$X59</f>
        <v>3.5344169694986598E-2</v>
      </c>
    </row>
    <row r="60" spans="1:50" s="1" customFormat="1" ht="15" customHeight="1" x14ac:dyDescent="0.25">
      <c r="B60" s="24"/>
      <c r="C60" s="44" t="s">
        <v>101</v>
      </c>
      <c r="D60" s="44"/>
      <c r="E60" s="96"/>
      <c r="F60" s="157"/>
      <c r="G60" s="129"/>
      <c r="H60" s="229">
        <f t="shared" ref="H60:S60" si="50">SUM(H57:H59)</f>
        <v>77</v>
      </c>
      <c r="I60" s="230">
        <f t="shared" si="50"/>
        <v>254</v>
      </c>
      <c r="J60" s="230">
        <f t="shared" si="50"/>
        <v>376</v>
      </c>
      <c r="K60" s="230">
        <f t="shared" si="50"/>
        <v>737</v>
      </c>
      <c r="L60" s="230">
        <f t="shared" si="50"/>
        <v>77</v>
      </c>
      <c r="M60" s="230">
        <f t="shared" si="50"/>
        <v>73</v>
      </c>
      <c r="N60" s="230">
        <f t="shared" si="50"/>
        <v>71</v>
      </c>
      <c r="O60" s="230">
        <f t="shared" si="50"/>
        <v>139</v>
      </c>
      <c r="P60" s="230">
        <f t="shared" si="50"/>
        <v>150</v>
      </c>
      <c r="Q60" s="230">
        <f t="shared" si="50"/>
        <v>26</v>
      </c>
      <c r="R60" s="230">
        <f t="shared" si="50"/>
        <v>1980</v>
      </c>
      <c r="S60" s="230">
        <f t="shared" si="50"/>
        <v>27</v>
      </c>
      <c r="T60" s="231">
        <f>SUM(T57:T59)</f>
        <v>2007</v>
      </c>
      <c r="U60" s="337">
        <f>SUM(U57:U59)</f>
        <v>42359.560000000092</v>
      </c>
      <c r="V60" s="354">
        <f t="shared" ref="V60:AX60" si="51">SUM(V57:V59)</f>
        <v>163.4438930244128</v>
      </c>
      <c r="W60" s="233"/>
      <c r="X60" s="395"/>
      <c r="Y60" s="445">
        <f t="shared" ref="Y60" si="52">SUM(Y57:Y59)</f>
        <v>125.81795419175259</v>
      </c>
      <c r="Z60" s="452">
        <f t="shared" si="51"/>
        <v>4.489231330681247</v>
      </c>
      <c r="AA60" s="453">
        <f t="shared" si="51"/>
        <v>3.591084703835481</v>
      </c>
      <c r="AB60" s="453">
        <f t="shared" si="51"/>
        <v>3.8156213605469351</v>
      </c>
      <c r="AC60" s="453">
        <f t="shared" si="51"/>
        <v>4.2646946739698173</v>
      </c>
      <c r="AD60" s="454">
        <f t="shared" si="51"/>
        <v>12205.599736141961</v>
      </c>
      <c r="AE60" s="455">
        <f t="shared" si="51"/>
        <v>153.24626820555565</v>
      </c>
      <c r="AF60" s="455">
        <f t="shared" si="51"/>
        <v>11.324955395456135</v>
      </c>
      <c r="AG60" s="455">
        <f t="shared" si="51"/>
        <v>15.223972457202064</v>
      </c>
      <c r="AH60" s="455">
        <f t="shared" si="51"/>
        <v>15.161063480106355</v>
      </c>
      <c r="AI60" s="455">
        <f t="shared" si="51"/>
        <v>3.208357831889705</v>
      </c>
      <c r="AJ60" s="455">
        <f t="shared" si="51"/>
        <v>13.525430075613484</v>
      </c>
      <c r="AK60" s="453">
        <f t="shared" ref="AK60" si="53">SUM(AK57:AK59)</f>
        <v>1.5098154503010417</v>
      </c>
      <c r="AL60" s="455">
        <f t="shared" si="51"/>
        <v>2.2018141983556854</v>
      </c>
      <c r="AM60" s="456">
        <f t="shared" si="51"/>
        <v>69.199874805464219</v>
      </c>
      <c r="AN60" s="456">
        <f t="shared" ref="AN60:AW60" si="54">SUM(AN57:AN59)</f>
        <v>396.32655570402204</v>
      </c>
      <c r="AO60" s="456">
        <f t="shared" si="54"/>
        <v>264.21770380268208</v>
      </c>
      <c r="AP60" s="455">
        <f t="shared" si="54"/>
        <v>44.665373738072603</v>
      </c>
      <c r="AQ60" s="456">
        <f t="shared" si="54"/>
        <v>22.01814198355677</v>
      </c>
      <c r="AR60" s="456">
        <f t="shared" si="54"/>
        <v>46.552643050948433</v>
      </c>
      <c r="AS60" s="456">
        <f t="shared" si="54"/>
        <v>18.243603357804133</v>
      </c>
      <c r="AT60" s="456">
        <f t="shared" si="54"/>
        <v>144.6906473205164</v>
      </c>
      <c r="AU60" s="456">
        <f t="shared" si="54"/>
        <v>270.50860151226999</v>
      </c>
      <c r="AV60" s="456">
        <f t="shared" si="54"/>
        <v>691.99874805464515</v>
      </c>
      <c r="AW60" s="455">
        <f t="shared" si="54"/>
        <v>100.65436335340213</v>
      </c>
      <c r="AX60" s="455">
        <f t="shared" si="51"/>
        <v>0.52843540760536334</v>
      </c>
    </row>
    <row r="61" spans="1:50" s="18" customFormat="1" x14ac:dyDescent="0.25">
      <c r="A61" s="24"/>
      <c r="C61" s="221" t="s">
        <v>52</v>
      </c>
      <c r="D61" s="126"/>
      <c r="E61" s="113"/>
      <c r="F61" s="155"/>
      <c r="G61" s="132"/>
      <c r="H61" s="241"/>
      <c r="I61" s="240"/>
      <c r="J61" s="240"/>
      <c r="K61" s="240"/>
      <c r="L61" s="240"/>
      <c r="M61" s="240"/>
      <c r="N61" s="240"/>
      <c r="O61" s="240"/>
      <c r="P61" s="240"/>
      <c r="Q61" s="240"/>
      <c r="R61" s="240"/>
      <c r="S61" s="240"/>
      <c r="T61" s="242"/>
      <c r="U61" s="338"/>
      <c r="V61" s="355"/>
      <c r="W61" s="172"/>
      <c r="X61" s="392"/>
      <c r="Y61" s="355"/>
      <c r="Z61" s="281"/>
      <c r="AA61" s="282"/>
      <c r="AB61" s="282"/>
      <c r="AC61" s="282"/>
      <c r="AD61" s="240"/>
      <c r="AE61" s="311"/>
      <c r="AF61" s="311"/>
      <c r="AG61" s="311"/>
      <c r="AH61" s="311"/>
      <c r="AI61" s="311"/>
      <c r="AJ61" s="311"/>
      <c r="AK61" s="282"/>
      <c r="AL61" s="311"/>
      <c r="AM61" s="355"/>
      <c r="AN61" s="355"/>
      <c r="AO61" s="355"/>
      <c r="AP61" s="311"/>
      <c r="AQ61" s="355"/>
      <c r="AR61" s="355"/>
      <c r="AS61" s="355"/>
      <c r="AT61" s="355"/>
      <c r="AU61" s="355"/>
      <c r="AV61" s="355"/>
      <c r="AW61" s="311"/>
      <c r="AX61" s="311"/>
    </row>
    <row r="62" spans="1:50" ht="25.5" x14ac:dyDescent="0.25">
      <c r="A62" s="24" t="str">
        <f>DB!B46</f>
        <v>EK09</v>
      </c>
      <c r="B62" s="7" t="str">
        <f>DB!B46</f>
        <v>EK09</v>
      </c>
      <c r="C62" s="67" t="s">
        <v>7</v>
      </c>
      <c r="D62" s="70" t="s">
        <v>118</v>
      </c>
      <c r="E62" s="122" t="s">
        <v>117</v>
      </c>
      <c r="F62" s="155" t="s">
        <v>128</v>
      </c>
      <c r="G62" s="130"/>
      <c r="H62" s="223">
        <f>DB!AI46</f>
        <v>199</v>
      </c>
      <c r="I62" s="224">
        <f>DB!AJ46</f>
        <v>206</v>
      </c>
      <c r="J62" s="224">
        <f>DB!AK46</f>
        <v>340</v>
      </c>
      <c r="K62" s="224">
        <f>DB!AL46</f>
        <v>905</v>
      </c>
      <c r="L62" s="224">
        <f>DB!AM46</f>
        <v>284</v>
      </c>
      <c r="M62" s="224">
        <f>DB!AN46</f>
        <v>208</v>
      </c>
      <c r="N62" s="224">
        <f>DB!AO46</f>
        <v>244</v>
      </c>
      <c r="O62" s="224">
        <f>DB!AP46</f>
        <v>471</v>
      </c>
      <c r="P62" s="224">
        <f>DB!AQ46</f>
        <v>332</v>
      </c>
      <c r="Q62" s="224">
        <f>DB!AR46</f>
        <v>53</v>
      </c>
      <c r="R62" s="224">
        <f>SUM(H62:Q62)</f>
        <v>3242</v>
      </c>
      <c r="S62" s="224">
        <f>DB!AS46</f>
        <v>39</v>
      </c>
      <c r="T62" s="225">
        <f>DB!C46</f>
        <v>3281</v>
      </c>
      <c r="U62" s="335">
        <f>DB!E46</f>
        <v>17027.6700000001</v>
      </c>
      <c r="V62" s="352">
        <f>DB!F46*1000</f>
        <v>43.814843658667201</v>
      </c>
      <c r="W62" s="177">
        <f t="shared" ref="W62:W68" si="55">IF(T62=0,0,U62/T62)</f>
        <v>5.1897805547089604</v>
      </c>
      <c r="X62" s="457">
        <v>0.76979293544457972</v>
      </c>
      <c r="Y62" s="400">
        <f t="shared" ref="Y62:Y68" si="56">V62*X62</f>
        <v>33.728357116050752</v>
      </c>
      <c r="Z62" s="398">
        <f>DB!H46*$X62</f>
        <v>3.7620090629440401</v>
      </c>
      <c r="AA62" s="402">
        <f>DB!I46*$X62</f>
        <v>2.9494151053481765</v>
      </c>
      <c r="AB62" s="402">
        <f>DB!J46*$X62</f>
        <v>3.190183685376538</v>
      </c>
      <c r="AC62" s="402">
        <f>DB!K46*$X62</f>
        <v>3.551336555419172</v>
      </c>
      <c r="AD62" s="407">
        <f>DB!L46*$X62</f>
        <v>3271.9879238279946</v>
      </c>
      <c r="AE62" s="401">
        <f>DB!M46*$X62</f>
        <v>41.081138967349162</v>
      </c>
      <c r="AF62" s="401">
        <f>DB!N46*$X62</f>
        <v>1.5601644109221431</v>
      </c>
      <c r="AG62" s="401">
        <f>DB!O46*$X62</f>
        <v>4.081131211042063</v>
      </c>
      <c r="AH62" s="401">
        <f>DB!P46*$X62</f>
        <v>4.0642670324841719</v>
      </c>
      <c r="AI62" s="401">
        <f>DB!Q46*$X62</f>
        <v>0.86007310645929136</v>
      </c>
      <c r="AJ62" s="401">
        <f>DB!R46*$X62</f>
        <v>3.6257983899753912</v>
      </c>
      <c r="AK62" s="402">
        <f>DB!S46*1000*$X62</f>
        <v>0.40474028539261336</v>
      </c>
      <c r="AL62" s="401">
        <f>DB!T46*$X62</f>
        <v>0.59024624953088356</v>
      </c>
      <c r="AM62" s="400">
        <f>DB!U46*1000*$X62</f>
        <v>18.550596413827328</v>
      </c>
      <c r="AN62" s="400">
        <f>DB!V46*1000*$X62</f>
        <v>106.24432491555935</v>
      </c>
      <c r="AO62" s="400">
        <f>DB!W46*1000*$X62</f>
        <v>70.829549943705729</v>
      </c>
      <c r="AP62" s="401">
        <f>DB!X46*1000*$X62</f>
        <v>11.973566776197821</v>
      </c>
      <c r="AQ62" s="400">
        <f>DB!Y46*1000*$X62</f>
        <v>5.9024624953089591</v>
      </c>
      <c r="AR62" s="400">
        <f>DB!Z46*1000*$X62</f>
        <v>12.479492132938343</v>
      </c>
      <c r="AS62" s="400">
        <f>DB!AA46*1000*$X62</f>
        <v>4.8906117818272943</v>
      </c>
      <c r="AT62" s="400">
        <f>DB!AB46*1000*$X62</f>
        <v>38.787610683458688</v>
      </c>
      <c r="AU62" s="400">
        <f>DB!AC46*1000*$X62</f>
        <v>72.515967799508985</v>
      </c>
      <c r="AV62" s="400">
        <f>DB!AD46*1000*$X62</f>
        <v>185.50596413827944</v>
      </c>
      <c r="AW62" s="401">
        <f>DB!AE46*1000*$X62</f>
        <v>26.982685692839862</v>
      </c>
      <c r="AX62" s="401">
        <f>DB!AF46*$X62</f>
        <v>0.14165909988741143</v>
      </c>
    </row>
    <row r="63" spans="1:50" ht="38.25" customHeight="1" x14ac:dyDescent="0.25">
      <c r="A63" s="24" t="str">
        <f>DB!B47</f>
        <v>EK10</v>
      </c>
      <c r="B63" s="7" t="str">
        <f>DB!B47</f>
        <v>EK10</v>
      </c>
      <c r="C63" s="83" t="s">
        <v>125</v>
      </c>
      <c r="D63" s="469" t="s">
        <v>160</v>
      </c>
      <c r="E63" s="469"/>
      <c r="F63" s="155" t="s">
        <v>128</v>
      </c>
      <c r="G63" s="130"/>
      <c r="H63" s="223">
        <f>DB!AI47</f>
        <v>462</v>
      </c>
      <c r="I63" s="224">
        <f>DB!AJ47</f>
        <v>727</v>
      </c>
      <c r="J63" s="224">
        <f>DB!AK47</f>
        <v>702</v>
      </c>
      <c r="K63" s="224">
        <f>DB!AL47</f>
        <v>1838</v>
      </c>
      <c r="L63" s="224">
        <f>DB!AM47</f>
        <v>206</v>
      </c>
      <c r="M63" s="224">
        <f>DB!AN47</f>
        <v>228</v>
      </c>
      <c r="N63" s="224">
        <f>DB!AO47</f>
        <v>179</v>
      </c>
      <c r="O63" s="224">
        <f>DB!AP47</f>
        <v>346</v>
      </c>
      <c r="P63" s="224">
        <f>DB!AQ47</f>
        <v>142</v>
      </c>
      <c r="Q63" s="224">
        <f>DB!AR47</f>
        <v>20</v>
      </c>
      <c r="R63" s="224">
        <f t="shared" ref="R63:R68" si="57">SUM(H63:Q63)</f>
        <v>4850</v>
      </c>
      <c r="S63" s="224">
        <f>DB!AS47</f>
        <v>155</v>
      </c>
      <c r="T63" s="225">
        <f>DB!C47</f>
        <v>5005</v>
      </c>
      <c r="U63" s="335">
        <f>DB!E47</f>
        <v>31562.760000000198</v>
      </c>
      <c r="V63" s="352">
        <f>DB!F47*1000</f>
        <v>91.195143270543497</v>
      </c>
      <c r="W63" s="177">
        <f t="shared" si="55"/>
        <v>6.3062457542457935</v>
      </c>
      <c r="X63" s="457">
        <v>0.76979293544457972</v>
      </c>
      <c r="Y63" s="400">
        <f t="shared" si="56"/>
        <v>70.201377036520682</v>
      </c>
      <c r="Z63" s="398">
        <f>DB!H47*$X63</f>
        <v>6.2641228740278585</v>
      </c>
      <c r="AA63" s="402">
        <f>DB!I47*$X63</f>
        <v>4.8860158417420037</v>
      </c>
      <c r="AB63" s="402">
        <f>DB!J47*$X63</f>
        <v>5.2618632141837773</v>
      </c>
      <c r="AC63" s="402">
        <f>DB!K47*$X63</f>
        <v>5.9509167303266661</v>
      </c>
      <c r="AD63" s="407">
        <f>DB!L47*$X63</f>
        <v>6810.2355863130224</v>
      </c>
      <c r="AE63" s="401">
        <f>DB!M47*$X63</f>
        <v>85.505277230486058</v>
      </c>
      <c r="AF63" s="401">
        <f>DB!N47*$X63</f>
        <v>4.2524009806246053</v>
      </c>
      <c r="AG63" s="401">
        <f>DB!O47*$X63</f>
        <v>8.4943666214191857</v>
      </c>
      <c r="AH63" s="401">
        <f>DB!P47*$X63</f>
        <v>8.4592659329007489</v>
      </c>
      <c r="AI63" s="401">
        <f>DB!Q47*$X63</f>
        <v>1.7901351144313014</v>
      </c>
      <c r="AJ63" s="401">
        <f>DB!R47*$X63</f>
        <v>7.5466480314261544</v>
      </c>
      <c r="AK63" s="402">
        <f>DB!S47*1000*$X63</f>
        <v>0.84241652443829296</v>
      </c>
      <c r="AL63" s="401">
        <f>DB!T47*$X63</f>
        <v>1.2285240981391958</v>
      </c>
      <c r="AM63" s="400">
        <f>DB!U47*1000*$X63</f>
        <v>38.610757370087974</v>
      </c>
      <c r="AN63" s="400">
        <f>DB!V47*1000*$X63</f>
        <v>221.13433766504861</v>
      </c>
      <c r="AO63" s="400">
        <f>DB!W47*1000*$X63</f>
        <v>147.42289177670395</v>
      </c>
      <c r="AP63" s="401">
        <f>DB!X47*1000*$X63</f>
        <v>24.921488847965193</v>
      </c>
      <c r="AQ63" s="400">
        <f>DB!Y47*1000*$X63</f>
        <v>12.285240981391574</v>
      </c>
      <c r="AR63" s="400">
        <f>DB!Z47*1000*$X63</f>
        <v>25.974509503513584</v>
      </c>
      <c r="AS63" s="400">
        <f>DB!AA47*1000*$X63</f>
        <v>10.179199670295416</v>
      </c>
      <c r="AT63" s="400">
        <f>DB!AB47*1000*$X63</f>
        <v>80.731583591994919</v>
      </c>
      <c r="AU63" s="400">
        <f>DB!AC47*1000*$X63</f>
        <v>150.93296062852139</v>
      </c>
      <c r="AV63" s="400">
        <f>DB!AD47*1000*$X63</f>
        <v>386.10757370087367</v>
      </c>
      <c r="AW63" s="401">
        <f>DB!AE47*1000*$X63</f>
        <v>56.161101629218173</v>
      </c>
      <c r="AX63" s="401">
        <f>DB!AF47*$X63</f>
        <v>0.2948457835534079</v>
      </c>
    </row>
    <row r="64" spans="1:50" x14ac:dyDescent="0.25">
      <c r="A64" s="24" t="str">
        <f>DB!B48</f>
        <v>EK11</v>
      </c>
      <c r="B64" s="7" t="str">
        <f>DB!B48</f>
        <v>EK11</v>
      </c>
      <c r="C64" s="67" t="s">
        <v>9</v>
      </c>
      <c r="D64" s="126" t="s">
        <v>29</v>
      </c>
      <c r="E64" s="113"/>
      <c r="F64" s="155" t="s">
        <v>128</v>
      </c>
      <c r="G64" s="130"/>
      <c r="H64" s="223">
        <f>DB!AI48</f>
        <v>24</v>
      </c>
      <c r="I64" s="224">
        <f>DB!AJ48</f>
        <v>48</v>
      </c>
      <c r="J64" s="224">
        <f>DB!AK48</f>
        <v>39</v>
      </c>
      <c r="K64" s="224">
        <f>DB!AL48</f>
        <v>76</v>
      </c>
      <c r="L64" s="224">
        <f>DB!AM48</f>
        <v>21</v>
      </c>
      <c r="M64" s="224">
        <f>DB!AN48</f>
        <v>80</v>
      </c>
      <c r="N64" s="224">
        <f>DB!AO48</f>
        <v>128</v>
      </c>
      <c r="O64" s="224">
        <f>DB!AP48</f>
        <v>323</v>
      </c>
      <c r="P64" s="224">
        <f>DB!AQ48</f>
        <v>193</v>
      </c>
      <c r="Q64" s="224">
        <f>DB!AR48</f>
        <v>38</v>
      </c>
      <c r="R64" s="224">
        <f t="shared" si="57"/>
        <v>970</v>
      </c>
      <c r="S64" s="224">
        <f>DB!AS48</f>
        <v>24</v>
      </c>
      <c r="T64" s="225">
        <f>DB!C48</f>
        <v>994</v>
      </c>
      <c r="U64" s="335">
        <f>DB!E48</f>
        <v>6413.26</v>
      </c>
      <c r="V64" s="352">
        <f>DB!F48*1000</f>
        <v>14.921649495089198</v>
      </c>
      <c r="W64" s="177">
        <f t="shared" si="55"/>
        <v>6.451971830985916</v>
      </c>
      <c r="X64" s="457">
        <v>0.76979293544457972</v>
      </c>
      <c r="Y64" s="400">
        <f t="shared" si="56"/>
        <v>11.486580366499846</v>
      </c>
      <c r="Z64" s="398">
        <f>DB!H48*$X64</f>
        <v>0.1332443322513969</v>
      </c>
      <c r="AA64" s="402">
        <f>DB!I48*$X64</f>
        <v>0.10249564019338182</v>
      </c>
      <c r="AB64" s="402">
        <f>DB!J48*$X64</f>
        <v>0.11274520421271991</v>
      </c>
      <c r="AC64" s="402">
        <f>DB!K48*$X64</f>
        <v>0.12299476823205879</v>
      </c>
      <c r="AD64" s="407">
        <f>DB!L48*$X64</f>
        <v>1114.3131613541475</v>
      </c>
      <c r="AE64" s="401">
        <f>DB!M48*$X64</f>
        <v>13.990654886396777</v>
      </c>
      <c r="AF64" s="401">
        <f>DB!N48*$X64</f>
        <v>1.4801390146589084</v>
      </c>
      <c r="AG64" s="401">
        <f>DB!O48*$X64</f>
        <v>1.3898762243464788</v>
      </c>
      <c r="AH64" s="401">
        <f>DB!P48*$X64</f>
        <v>1.3841329341632247</v>
      </c>
      <c r="AI64" s="401">
        <f>DB!Q48*$X64</f>
        <v>0.2929077993457464</v>
      </c>
      <c r="AJ64" s="401">
        <f>DB!R48*$X64</f>
        <v>1.2348073893987341</v>
      </c>
      <c r="AK64" s="402">
        <f>DB!S48*1000*$X64</f>
        <v>0.13783896439799631</v>
      </c>
      <c r="AL64" s="401">
        <f>DB!T48*$X64</f>
        <v>0.20101515641374346</v>
      </c>
      <c r="AM64" s="400">
        <f>DB!U48*1000*$X64</f>
        <v>6.3176192015748454</v>
      </c>
      <c r="AN64" s="400">
        <f>DB!V48*1000*$X64</f>
        <v>36.182728154474141</v>
      </c>
      <c r="AO64" s="400">
        <f>DB!W48*1000*$X64</f>
        <v>24.121818769649582</v>
      </c>
      <c r="AP64" s="401">
        <f>DB!X48*1000*$X64</f>
        <v>4.0777360301074168</v>
      </c>
      <c r="AQ64" s="400">
        <f>DB!Y48*1000*$X64</f>
        <v>2.0101515641374657</v>
      </c>
      <c r="AR64" s="400">
        <f>DB!Z48*1000*$X64</f>
        <v>4.2500347356049017</v>
      </c>
      <c r="AS64" s="400">
        <f>DB!AA48*1000*$X64</f>
        <v>1.6655541531424745</v>
      </c>
      <c r="AT64" s="400">
        <f>DB!AB48*1000*$X64</f>
        <v>13.209567421474762</v>
      </c>
      <c r="AU64" s="400">
        <f>DB!AC48*1000*$X64</f>
        <v>24.696147787974763</v>
      </c>
      <c r="AV64" s="400">
        <f>DB!AD48*1000*$X64</f>
        <v>63.176192015748541</v>
      </c>
      <c r="AW64" s="401">
        <f>DB!AE48*1000*$X64</f>
        <v>9.1892642931997539</v>
      </c>
      <c r="AX64" s="401">
        <f>DB!AF48*$X64</f>
        <v>4.824363753929925E-2</v>
      </c>
    </row>
    <row r="65" spans="1:50" x14ac:dyDescent="0.25">
      <c r="A65" s="24" t="str">
        <f>DB!B49</f>
        <v>EK12</v>
      </c>
      <c r="B65" s="7" t="str">
        <f>DB!B49</f>
        <v>EK12</v>
      </c>
      <c r="C65" s="67" t="s">
        <v>8</v>
      </c>
      <c r="D65" s="126" t="s">
        <v>31</v>
      </c>
      <c r="E65" s="113"/>
      <c r="F65" s="155" t="s">
        <v>128</v>
      </c>
      <c r="G65" s="130"/>
      <c r="H65" s="223">
        <f>DB!AI49</f>
        <v>0</v>
      </c>
      <c r="I65" s="224">
        <f>DB!AJ49</f>
        <v>2</v>
      </c>
      <c r="J65" s="224">
        <f>DB!AK49</f>
        <v>1</v>
      </c>
      <c r="K65" s="224">
        <f>DB!AL49</f>
        <v>3</v>
      </c>
      <c r="L65" s="224">
        <f>DB!AM49</f>
        <v>0</v>
      </c>
      <c r="M65" s="224">
        <f>DB!AN49</f>
        <v>0</v>
      </c>
      <c r="N65" s="224">
        <f>DB!AO49</f>
        <v>2</v>
      </c>
      <c r="O65" s="224">
        <f>DB!AP49</f>
        <v>5</v>
      </c>
      <c r="P65" s="224">
        <f>DB!AQ49</f>
        <v>1</v>
      </c>
      <c r="Q65" s="224">
        <f>DB!AR49</f>
        <v>0</v>
      </c>
      <c r="R65" s="224">
        <f t="shared" si="57"/>
        <v>14</v>
      </c>
      <c r="S65" s="224">
        <f>DB!AS49</f>
        <v>3</v>
      </c>
      <c r="T65" s="225">
        <f>DB!C49</f>
        <v>17</v>
      </c>
      <c r="U65" s="335">
        <f>DB!E49</f>
        <v>127</v>
      </c>
      <c r="V65" s="352">
        <f>DB!F49*1000</f>
        <v>0.17585161490683202</v>
      </c>
      <c r="W65" s="177">
        <f t="shared" si="55"/>
        <v>7.4705882352941178</v>
      </c>
      <c r="X65" s="457">
        <v>0.76979293544457972</v>
      </c>
      <c r="Y65" s="400">
        <f t="shared" si="56"/>
        <v>0.13536933084180003</v>
      </c>
      <c r="Z65" s="398">
        <f>DB!H49*$X65</f>
        <v>1.5702842377648871E-3</v>
      </c>
      <c r="AA65" s="402">
        <f>DB!I49*$X65</f>
        <v>1.2079109521268368E-3</v>
      </c>
      <c r="AB65" s="402">
        <f>DB!J49*$X65</f>
        <v>1.3287020473395151E-3</v>
      </c>
      <c r="AC65" s="402">
        <f>DB!K49*$X65</f>
        <v>1.449493142552201E-3</v>
      </c>
      <c r="AD65" s="407">
        <f>DB!L49*$X65</f>
        <v>13.13217878496304</v>
      </c>
      <c r="AE65" s="401">
        <f>DB!M49*$X65</f>
        <v>0.16487984496531288</v>
      </c>
      <c r="AF65" s="401">
        <f>DB!N49*$X65</f>
        <v>1.7443435868134956E-2</v>
      </c>
      <c r="AG65" s="401">
        <f>DB!O49*$X65</f>
        <v>1.6379689031857825E-2</v>
      </c>
      <c r="AH65" s="401">
        <f>DB!P49*$X65</f>
        <v>1.6312004366436934E-2</v>
      </c>
      <c r="AI65" s="401">
        <f>DB!Q49*$X65</f>
        <v>3.4519179364659036E-3</v>
      </c>
      <c r="AJ65" s="401">
        <f>DB!R49*$X65</f>
        <v>1.4552203065493548E-2</v>
      </c>
      <c r="AK65" s="402">
        <f>DB!S49*1000*$X65</f>
        <v>1.6244319701016049E-3</v>
      </c>
      <c r="AL65" s="401">
        <f>DB!T49*$X65</f>
        <v>2.3689632897315083E-3</v>
      </c>
      <c r="AM65" s="400">
        <f>DB!U49*1000*$X65</f>
        <v>7.4453131962990166E-2</v>
      </c>
      <c r="AN65" s="400">
        <f>DB!V49*1000*$X65</f>
        <v>0.42641339215167101</v>
      </c>
      <c r="AO65" s="400">
        <f>DB!W49*1000*$X65</f>
        <v>0.28427559476778064</v>
      </c>
      <c r="AP65" s="401">
        <f>DB!X49*1000*$X65</f>
        <v>4.8056112448839117E-2</v>
      </c>
      <c r="AQ65" s="400">
        <f>DB!Y49*1000*$X65</f>
        <v>2.3689632897315079E-2</v>
      </c>
      <c r="AR65" s="400">
        <f>DB!Z49*1000*$X65</f>
        <v>5.0086652411466051E-2</v>
      </c>
      <c r="AS65" s="400">
        <f>DB!AA49*1000*$X65</f>
        <v>1.962855297206105E-2</v>
      </c>
      <c r="AT65" s="400">
        <f>DB!AB49*1000*$X65</f>
        <v>0.15567473046807015</v>
      </c>
      <c r="AU65" s="400">
        <f>DB!AC49*1000*$X65</f>
        <v>0.29104406130987021</v>
      </c>
      <c r="AV65" s="400">
        <f>DB!AD49*1000*$X65</f>
        <v>0.7445313196299016</v>
      </c>
      <c r="AW65" s="401">
        <f>DB!AE49*1000*$X65</f>
        <v>0.10829546467344033</v>
      </c>
      <c r="AX65" s="401">
        <f>DB!AF49*$X65</f>
        <v>5.6855118953556133E-4</v>
      </c>
    </row>
    <row r="66" spans="1:50" x14ac:dyDescent="0.25">
      <c r="A66" s="24" t="str">
        <f>DB!B50</f>
        <v>EK13</v>
      </c>
      <c r="B66" s="7" t="str">
        <f>DB!B50</f>
        <v>EK13</v>
      </c>
      <c r="C66" s="67" t="s">
        <v>15</v>
      </c>
      <c r="D66" s="126" t="s">
        <v>32</v>
      </c>
      <c r="E66" s="113"/>
      <c r="F66" s="155" t="s">
        <v>128</v>
      </c>
      <c r="G66" s="130"/>
      <c r="H66" s="223">
        <f>DB!AI50</f>
        <v>3</v>
      </c>
      <c r="I66" s="224">
        <f>DB!AJ50</f>
        <v>54</v>
      </c>
      <c r="J66" s="224">
        <f>DB!AK50</f>
        <v>107</v>
      </c>
      <c r="K66" s="224">
        <f>DB!AL50</f>
        <v>179</v>
      </c>
      <c r="L66" s="224">
        <f>DB!AM50</f>
        <v>70</v>
      </c>
      <c r="M66" s="224">
        <f>DB!AN50</f>
        <v>71</v>
      </c>
      <c r="N66" s="224">
        <f>DB!AO50</f>
        <v>68</v>
      </c>
      <c r="O66" s="224">
        <f>DB!AP50</f>
        <v>69</v>
      </c>
      <c r="P66" s="224">
        <f>DB!AQ50</f>
        <v>40</v>
      </c>
      <c r="Q66" s="224">
        <f>DB!AR50</f>
        <v>22</v>
      </c>
      <c r="R66" s="224">
        <f t="shared" si="57"/>
        <v>683</v>
      </c>
      <c r="S66" s="224">
        <f>DB!AS50</f>
        <v>23</v>
      </c>
      <c r="T66" s="225">
        <f>DB!C50</f>
        <v>706</v>
      </c>
      <c r="U66" s="335">
        <f>DB!E50</f>
        <v>4321.3</v>
      </c>
      <c r="V66" s="352">
        <f>DB!F50*1000</f>
        <v>1.8123532200000101</v>
      </c>
      <c r="W66" s="177">
        <f t="shared" si="55"/>
        <v>6.1208215297450428</v>
      </c>
      <c r="X66" s="457">
        <v>0.76979293544457972</v>
      </c>
      <c r="Y66" s="400">
        <f t="shared" si="56"/>
        <v>1.395136705286244</v>
      </c>
      <c r="Z66" s="398">
        <f>DB!H50*$X66</f>
        <v>3.6101845204483646E-2</v>
      </c>
      <c r="AA66" s="402">
        <f>DB!I50*$X66</f>
        <v>2.7387606706849546E-2</v>
      </c>
      <c r="AB66" s="402">
        <f>DB!J50*$X66</f>
        <v>2.9877389134745112E-2</v>
      </c>
      <c r="AC66" s="402">
        <f>DB!K50*$X66</f>
        <v>3.3612062776588236E-2</v>
      </c>
      <c r="AD66" s="407">
        <f>DB!L50*$X66</f>
        <v>135.34221177981854</v>
      </c>
      <c r="AE66" s="401">
        <f>DB!M50*$X66</f>
        <v>1.6992765070386513</v>
      </c>
      <c r="AF66" s="401">
        <f>DB!N50*$X66</f>
        <v>0.13982474830750538</v>
      </c>
      <c r="AG66" s="401">
        <f>DB!O50*$X66</f>
        <v>0.16881154133963383</v>
      </c>
      <c r="AH66" s="401">
        <f>DB!P50*$X66</f>
        <v>0.16811397298699146</v>
      </c>
      <c r="AI66" s="401">
        <f>DB!Q50*$X66</f>
        <v>3.5575985984798948E-2</v>
      </c>
      <c r="AJ66" s="401">
        <f>DB!R50*$X66</f>
        <v>0.1499771958182704</v>
      </c>
      <c r="AK66" s="402">
        <f>DB!S50*1000*$X66</f>
        <v>1.6741640463434834E-2</v>
      </c>
      <c r="AL66" s="401">
        <f>DB!T50*$X66</f>
        <v>2.4414892342509133E-2</v>
      </c>
      <c r="AM66" s="400">
        <f>DB!U50*1000*$X66</f>
        <v>0.76732518790742676</v>
      </c>
      <c r="AN66" s="400">
        <f>DB!V50*1000*$X66</f>
        <v>4.3946806216516521</v>
      </c>
      <c r="AO66" s="400">
        <f>DB!W50*1000*$X66</f>
        <v>2.9297870811010731</v>
      </c>
      <c r="AP66" s="401">
        <f>DB!X50*1000*$X66</f>
        <v>0.49527353037661614</v>
      </c>
      <c r="AQ66" s="400">
        <f>DB!Y50*1000*$X66</f>
        <v>0.24414892342509134</v>
      </c>
      <c r="AR66" s="400">
        <f>DB!Z50*1000*$X66</f>
        <v>0.5162005809559066</v>
      </c>
      <c r="AS66" s="400">
        <f>DB!AA50*1000*$X66</f>
        <v>0.2022948222665035</v>
      </c>
      <c r="AT66" s="400">
        <f>DB!AB50*1000*$X66</f>
        <v>1.6044072110791716</v>
      </c>
      <c r="AU66" s="400">
        <f>DB!AC50*1000*$X66</f>
        <v>2.9995439163654001</v>
      </c>
      <c r="AV66" s="400">
        <f>DB!AD50*1000*$X66</f>
        <v>7.6732518790742832</v>
      </c>
      <c r="AW66" s="401">
        <f>DB!AE50*1000*$X66</f>
        <v>1.1161093642289968</v>
      </c>
      <c r="AX66" s="401">
        <f>DB!AF50*$X66</f>
        <v>5.8595741622021452E-3</v>
      </c>
    </row>
    <row r="67" spans="1:50" x14ac:dyDescent="0.25">
      <c r="A67" s="24" t="str">
        <f>DB!B51</f>
        <v>EK14</v>
      </c>
      <c r="B67" s="7" t="str">
        <f>DB!B51</f>
        <v>EK14</v>
      </c>
      <c r="C67" s="67" t="s">
        <v>16</v>
      </c>
      <c r="D67" s="126" t="s">
        <v>33</v>
      </c>
      <c r="E67" s="113"/>
      <c r="F67" s="155" t="s">
        <v>128</v>
      </c>
      <c r="G67" s="130"/>
      <c r="H67" s="223">
        <f>DB!AI51</f>
        <v>117</v>
      </c>
      <c r="I67" s="224">
        <f>DB!AJ51</f>
        <v>294</v>
      </c>
      <c r="J67" s="224">
        <f>DB!AK51</f>
        <v>500</v>
      </c>
      <c r="K67" s="224">
        <f>DB!AL51</f>
        <v>1030</v>
      </c>
      <c r="L67" s="224">
        <f>DB!AM51</f>
        <v>279</v>
      </c>
      <c r="M67" s="224">
        <f>DB!AN51</f>
        <v>259</v>
      </c>
      <c r="N67" s="224">
        <f>DB!AO51</f>
        <v>256</v>
      </c>
      <c r="O67" s="224">
        <f>DB!AP51</f>
        <v>414</v>
      </c>
      <c r="P67" s="224">
        <f>DB!AQ51</f>
        <v>169</v>
      </c>
      <c r="Q67" s="224">
        <f>DB!AR51</f>
        <v>34</v>
      </c>
      <c r="R67" s="224">
        <f t="shared" si="57"/>
        <v>3352</v>
      </c>
      <c r="S67" s="224">
        <f>DB!AS51</f>
        <v>78</v>
      </c>
      <c r="T67" s="225">
        <f>DB!C51</f>
        <v>3430</v>
      </c>
      <c r="U67" s="335">
        <f>DB!E51</f>
        <v>16619.879999999801</v>
      </c>
      <c r="V67" s="352">
        <f>DB!F51*1000</f>
        <v>9.4227762440927396</v>
      </c>
      <c r="W67" s="177">
        <f t="shared" si="55"/>
        <v>4.8454460641398835</v>
      </c>
      <c r="X67" s="457">
        <v>0.76979293544457972</v>
      </c>
      <c r="Y67" s="400">
        <f t="shared" si="56"/>
        <v>7.2535865849776018</v>
      </c>
      <c r="Z67" s="398">
        <f>DB!H51*$X67</f>
        <v>7.1196742172548455E-2</v>
      </c>
      <c r="AA67" s="402">
        <f>DB!I51*$X67</f>
        <v>5.8251879959362103E-2</v>
      </c>
      <c r="AB67" s="402">
        <f>DB!J51*$X67</f>
        <v>6.472431106595547E-2</v>
      </c>
      <c r="AC67" s="402">
        <f>DB!K51*$X67</f>
        <v>7.1196742172548455E-2</v>
      </c>
      <c r="AD67" s="407">
        <f>DB!L51*$X67</f>
        <v>703.67043460869888</v>
      </c>
      <c r="AE67" s="401">
        <f>DB!M51*$X67</f>
        <v>8.8348684605034453</v>
      </c>
      <c r="AF67" s="401">
        <f>DB!N51*$X67</f>
        <v>1.0385371603762208</v>
      </c>
      <c r="AG67" s="401">
        <f>DB!O51*$X67</f>
        <v>0.87768397678230403</v>
      </c>
      <c r="AH67" s="401">
        <f>DB!P51*$X67</f>
        <v>0.87405718348978945</v>
      </c>
      <c r="AI67" s="401">
        <f>DB!Q51*$X67</f>
        <v>0.18496645791693278</v>
      </c>
      <c r="AJ67" s="401">
        <f>DB!R51*$X67</f>
        <v>0.77976055788514642</v>
      </c>
      <c r="AK67" s="402">
        <f>DB!S51*1000*$X67</f>
        <v>8.7043039019735938E-2</v>
      </c>
      <c r="AL67" s="401">
        <f>DB!T51*$X67</f>
        <v>0.12693776523711578</v>
      </c>
      <c r="AM67" s="400">
        <f>DB!U51*1000*$X67</f>
        <v>3.989472621737868</v>
      </c>
      <c r="AN67" s="400">
        <f>DB!V51*1000*$X67</f>
        <v>22.848797742680809</v>
      </c>
      <c r="AO67" s="400">
        <f>DB!W51*1000*$X67</f>
        <v>15.232531828452924</v>
      </c>
      <c r="AP67" s="401">
        <f>DB!X51*1000*$X67</f>
        <v>2.5750232376672235</v>
      </c>
      <c r="AQ67" s="400">
        <f>DB!Y51*1000*$X67</f>
        <v>1.2693776523711884</v>
      </c>
      <c r="AR67" s="400">
        <f>DB!Z51*1000*$X67</f>
        <v>2.683827036441794</v>
      </c>
      <c r="AS67" s="400">
        <f>DB!AA51*1000*$X67</f>
        <v>1.0517700548218005</v>
      </c>
      <c r="AT67" s="400">
        <f>DB!AB51*1000*$X67</f>
        <v>8.3416245727248182</v>
      </c>
      <c r="AU67" s="400">
        <f>DB!AC51*1000*$X67</f>
        <v>15.595211157702161</v>
      </c>
      <c r="AV67" s="400">
        <f>DB!AD51*1000*$X67</f>
        <v>39.894726217379215</v>
      </c>
      <c r="AW67" s="401">
        <f>DB!AE51*1000*$X67</f>
        <v>5.802869267982234</v>
      </c>
      <c r="AX67" s="401">
        <f>DB!AF51*$X67</f>
        <v>3.0465063656905846E-2</v>
      </c>
    </row>
    <row r="68" spans="1:50" ht="13.5" thickBot="1" x14ac:dyDescent="0.3">
      <c r="A68" s="24" t="str">
        <f>DB!B52</f>
        <v>EK15</v>
      </c>
      <c r="B68" s="7" t="str">
        <f>DB!B52</f>
        <v>EK15</v>
      </c>
      <c r="C68" s="210" t="s">
        <v>70</v>
      </c>
      <c r="D68" s="41" t="s">
        <v>70</v>
      </c>
      <c r="E68" s="98"/>
      <c r="F68" s="156" t="s">
        <v>129</v>
      </c>
      <c r="G68" s="131"/>
      <c r="H68" s="226">
        <f>DB!AI52</f>
        <v>30</v>
      </c>
      <c r="I68" s="227">
        <f>DB!AJ52</f>
        <v>129</v>
      </c>
      <c r="J68" s="227">
        <f>DB!AK52</f>
        <v>192</v>
      </c>
      <c r="K68" s="227">
        <f>DB!AL52</f>
        <v>252</v>
      </c>
      <c r="L68" s="227">
        <f>DB!AM52</f>
        <v>40</v>
      </c>
      <c r="M68" s="227">
        <f>DB!AN52</f>
        <v>46</v>
      </c>
      <c r="N68" s="227">
        <f>DB!AO52</f>
        <v>26</v>
      </c>
      <c r="O68" s="227">
        <f>DB!AP52</f>
        <v>149</v>
      </c>
      <c r="P68" s="227">
        <f>DB!AQ52</f>
        <v>36</v>
      </c>
      <c r="Q68" s="227">
        <f>DB!AR52</f>
        <v>19</v>
      </c>
      <c r="R68" s="227">
        <f t="shared" si="57"/>
        <v>919</v>
      </c>
      <c r="S68" s="227">
        <f>DB!AS52</f>
        <v>39</v>
      </c>
      <c r="T68" s="228">
        <f>DB!C52</f>
        <v>958</v>
      </c>
      <c r="U68" s="336">
        <f>DB!E52</f>
        <v>5847.2</v>
      </c>
      <c r="V68" s="353">
        <f>DB!F52*1000</f>
        <v>7.3674720000000402</v>
      </c>
      <c r="W68" s="204">
        <f t="shared" si="55"/>
        <v>6.1035490605427976</v>
      </c>
      <c r="X68" s="458">
        <v>0.76979293544457972</v>
      </c>
      <c r="Y68" s="411">
        <f t="shared" si="56"/>
        <v>5.6714278976857795</v>
      </c>
      <c r="Z68" s="399">
        <f>DB!H52*$X68</f>
        <v>6.5788563613154452E-2</v>
      </c>
      <c r="AA68" s="408">
        <f>DB!I52*$X68</f>
        <v>5.0606587394734157E-2</v>
      </c>
      <c r="AB68" s="408">
        <f>DB!J52*$X68</f>
        <v>5.5667246134208405E-2</v>
      </c>
      <c r="AC68" s="408">
        <f>DB!K52*$X68</f>
        <v>6.0727904873681432E-2</v>
      </c>
      <c r="AD68" s="409">
        <f>DB!L52*$X68</f>
        <v>550.18522035449291</v>
      </c>
      <c r="AE68" s="410">
        <f>DB!M52*$X68</f>
        <v>6.907799179381203</v>
      </c>
      <c r="AF68" s="410">
        <f>DB!N52*$X68</f>
        <v>0.73080946916733402</v>
      </c>
      <c r="AG68" s="410">
        <f>DB!O52*$X68</f>
        <v>0.68624277561997782</v>
      </c>
      <c r="AH68" s="410">
        <f>DB!P52*$X68</f>
        <v>0.6834070616711343</v>
      </c>
      <c r="AI68" s="410">
        <f>DB!Q52*$X68</f>
        <v>0.14462141139098736</v>
      </c>
      <c r="AJ68" s="410">
        <f>DB!R52*$X68</f>
        <v>0.60967849900121873</v>
      </c>
      <c r="AK68" s="408">
        <f>DB!S52*1000*$X68</f>
        <v>6.8057134772229438E-2</v>
      </c>
      <c r="AL68" s="410">
        <f>DB!T52*$X68</f>
        <v>9.9249988209499831E-2</v>
      </c>
      <c r="AM68" s="411">
        <f>DB!U52*1000*$X68</f>
        <v>3.1192853437271624</v>
      </c>
      <c r="AN68" s="411">
        <f>DB!V52*1000*$X68</f>
        <v>17.86499787771011</v>
      </c>
      <c r="AO68" s="411">
        <f>DB!W52*1000*$X68</f>
        <v>11.909998585139919</v>
      </c>
      <c r="AP68" s="410">
        <f>DB!X52*1000*$X68</f>
        <v>2.0133569036784329</v>
      </c>
      <c r="AQ68" s="411">
        <f>DB!Y52*1000*$X68</f>
        <v>0.99249988209500595</v>
      </c>
      <c r="AR68" s="411">
        <f>DB!Z52*1000*$X68</f>
        <v>2.098428322143727</v>
      </c>
      <c r="AS68" s="411">
        <f>DB!AA52*1000*$X68</f>
        <v>0.82235704516442576</v>
      </c>
      <c r="AT68" s="411">
        <f>DB!AB52*1000*$X68</f>
        <v>6.5221420823386351</v>
      </c>
      <c r="AU68" s="411">
        <f>DB!AC52*1000*$X68</f>
        <v>12.193569980024513</v>
      </c>
      <c r="AV68" s="411">
        <f>DB!AD52*1000*$X68</f>
        <v>31.192853437271541</v>
      </c>
      <c r="AW68" s="410">
        <f>DB!AE52*1000*$X68</f>
        <v>4.5371423181486534</v>
      </c>
      <c r="AX68" s="410">
        <f>DB!AF52*$X68</f>
        <v>2.3819997170279838E-2</v>
      </c>
    </row>
    <row r="69" spans="1:50" s="1" customFormat="1" ht="15" customHeight="1" x14ac:dyDescent="0.25">
      <c r="C69" s="44" t="s">
        <v>103</v>
      </c>
      <c r="D69" s="44"/>
      <c r="E69" s="96"/>
      <c r="F69" s="157"/>
      <c r="G69" s="129"/>
      <c r="H69" s="229">
        <f t="shared" ref="H69:S69" si="58">SUM(H62:H68)</f>
        <v>835</v>
      </c>
      <c r="I69" s="230">
        <f t="shared" si="58"/>
        <v>1460</v>
      </c>
      <c r="J69" s="230">
        <f t="shared" si="58"/>
        <v>1881</v>
      </c>
      <c r="K69" s="230">
        <f t="shared" si="58"/>
        <v>4283</v>
      </c>
      <c r="L69" s="230">
        <f t="shared" si="58"/>
        <v>900</v>
      </c>
      <c r="M69" s="230">
        <f t="shared" si="58"/>
        <v>892</v>
      </c>
      <c r="N69" s="230">
        <f t="shared" si="58"/>
        <v>903</v>
      </c>
      <c r="O69" s="230">
        <f t="shared" si="58"/>
        <v>1777</v>
      </c>
      <c r="P69" s="230">
        <f t="shared" si="58"/>
        <v>913</v>
      </c>
      <c r="Q69" s="230">
        <f t="shared" si="58"/>
        <v>186</v>
      </c>
      <c r="R69" s="230">
        <f t="shared" si="58"/>
        <v>14030</v>
      </c>
      <c r="S69" s="230">
        <f t="shared" si="58"/>
        <v>361</v>
      </c>
      <c r="T69" s="231">
        <f>SUM(T62:T68)</f>
        <v>14391</v>
      </c>
      <c r="U69" s="337">
        <f>SUM(U62:U68)</f>
        <v>81919.070000000109</v>
      </c>
      <c r="V69" s="354">
        <f t="shared" ref="V69:AX69" si="59">SUM(V62:V68)</f>
        <v>168.71008950329951</v>
      </c>
      <c r="W69" s="239"/>
      <c r="X69" s="395"/>
      <c r="Y69" s="445">
        <f t="shared" ref="Y69" si="60">SUM(Y62:Y68)</f>
        <v>129.8718350378627</v>
      </c>
      <c r="Z69" s="447">
        <f t="shared" si="59"/>
        <v>10.334033704451246</v>
      </c>
      <c r="AA69" s="448">
        <f t="shared" si="59"/>
        <v>8.0753805722966341</v>
      </c>
      <c r="AB69" s="448">
        <f t="shared" si="59"/>
        <v>8.7163897521552833</v>
      </c>
      <c r="AC69" s="448">
        <f t="shared" si="59"/>
        <v>9.7922342569432672</v>
      </c>
      <c r="AD69" s="444">
        <f t="shared" si="59"/>
        <v>12598.866717023138</v>
      </c>
      <c r="AE69" s="449">
        <f t="shared" si="59"/>
        <v>158.18389507612065</v>
      </c>
      <c r="AF69" s="449">
        <f t="shared" si="59"/>
        <v>9.2193192199248504</v>
      </c>
      <c r="AG69" s="449">
        <f t="shared" si="59"/>
        <v>15.714492039581501</v>
      </c>
      <c r="AH69" s="449">
        <f t="shared" si="59"/>
        <v>15.649556122062497</v>
      </c>
      <c r="AI69" s="449">
        <f t="shared" si="59"/>
        <v>3.3117317934655239</v>
      </c>
      <c r="AJ69" s="449">
        <f t="shared" si="59"/>
        <v>13.961222266570406</v>
      </c>
      <c r="AK69" s="448">
        <f t="shared" ref="AK69" si="61">SUM(AK62:AK68)</f>
        <v>1.5584620204544042</v>
      </c>
      <c r="AL69" s="449">
        <f t="shared" si="59"/>
        <v>2.2727571131626791</v>
      </c>
      <c r="AM69" s="445">
        <f t="shared" si="59"/>
        <v>71.429509270825591</v>
      </c>
      <c r="AN69" s="445">
        <f t="shared" si="59"/>
        <v>409.09628036927637</v>
      </c>
      <c r="AO69" s="445">
        <f t="shared" ref="AO69" si="62">SUM(AO62:AO68)</f>
        <v>272.73085357952101</v>
      </c>
      <c r="AP69" s="449">
        <f t="shared" si="59"/>
        <v>46.104501438441545</v>
      </c>
      <c r="AQ69" s="445">
        <f t="shared" ref="AQ69:AR69" si="63">SUM(AQ62:AQ68)</f>
        <v>22.7275711316266</v>
      </c>
      <c r="AR69" s="445">
        <f t="shared" si="63"/>
        <v>48.052578964009712</v>
      </c>
      <c r="AS69" s="445">
        <f t="shared" si="59"/>
        <v>18.831416080489976</v>
      </c>
      <c r="AT69" s="445">
        <f t="shared" si="59"/>
        <v>149.35261029353904</v>
      </c>
      <c r="AU69" s="445">
        <f t="shared" si="59"/>
        <v>279.22444533140708</v>
      </c>
      <c r="AV69" s="445">
        <f t="shared" si="59"/>
        <v>714.29509270825667</v>
      </c>
      <c r="AW69" s="449">
        <f t="shared" ref="AW69" si="64">SUM(AW62:AW68)</f>
        <v>103.89746803029111</v>
      </c>
      <c r="AX69" s="449">
        <f t="shared" si="59"/>
        <v>0.54546170715904196</v>
      </c>
    </row>
    <row r="70" spans="1:50" s="18" customFormat="1" ht="13.5" thickBot="1" x14ac:dyDescent="0.3">
      <c r="A70" s="24"/>
      <c r="C70" s="159"/>
      <c r="D70" s="211"/>
      <c r="E70" s="98"/>
      <c r="F70" s="156"/>
      <c r="G70" s="212"/>
      <c r="H70" s="263"/>
      <c r="I70" s="264"/>
      <c r="J70" s="264"/>
      <c r="K70" s="264"/>
      <c r="L70" s="264"/>
      <c r="M70" s="264"/>
      <c r="N70" s="264"/>
      <c r="O70" s="264"/>
      <c r="P70" s="264"/>
      <c r="Q70" s="264"/>
      <c r="R70" s="264"/>
      <c r="S70" s="264"/>
      <c r="T70" s="265"/>
      <c r="U70" s="346"/>
      <c r="V70" s="363"/>
      <c r="W70" s="213"/>
      <c r="X70" s="393"/>
      <c r="Y70" s="363"/>
      <c r="Z70" s="296"/>
      <c r="AA70" s="297"/>
      <c r="AB70" s="297"/>
      <c r="AC70" s="297"/>
      <c r="AD70" s="309"/>
      <c r="AE70" s="320"/>
      <c r="AF70" s="320"/>
      <c r="AG70" s="320"/>
      <c r="AH70" s="320"/>
      <c r="AI70" s="320"/>
      <c r="AJ70" s="320"/>
      <c r="AK70" s="297"/>
      <c r="AL70" s="320"/>
      <c r="AM70" s="363"/>
      <c r="AN70" s="363"/>
      <c r="AO70" s="363"/>
      <c r="AP70" s="320"/>
      <c r="AQ70" s="363"/>
      <c r="AR70" s="363"/>
      <c r="AS70" s="363"/>
      <c r="AT70" s="363"/>
      <c r="AU70" s="363"/>
      <c r="AV70" s="363"/>
      <c r="AW70" s="320"/>
      <c r="AX70" s="321"/>
    </row>
    <row r="71" spans="1:50" s="1" customFormat="1" ht="15" customHeight="1" x14ac:dyDescent="0.25">
      <c r="A71" s="24"/>
      <c r="C71" s="44" t="s">
        <v>172</v>
      </c>
      <c r="D71" s="44"/>
      <c r="E71" s="96"/>
      <c r="F71" s="157"/>
      <c r="G71" s="129"/>
      <c r="H71" s="229">
        <f t="shared" ref="H71:R71" si="65">SUM(H60,H69)</f>
        <v>912</v>
      </c>
      <c r="I71" s="230">
        <f t="shared" si="65"/>
        <v>1714</v>
      </c>
      <c r="J71" s="230">
        <f t="shared" si="65"/>
        <v>2257</v>
      </c>
      <c r="K71" s="230">
        <f t="shared" si="65"/>
        <v>5020</v>
      </c>
      <c r="L71" s="230">
        <f t="shared" si="65"/>
        <v>977</v>
      </c>
      <c r="M71" s="230">
        <f t="shared" si="65"/>
        <v>965</v>
      </c>
      <c r="N71" s="230">
        <f t="shared" si="65"/>
        <v>974</v>
      </c>
      <c r="O71" s="230">
        <f t="shared" si="65"/>
        <v>1916</v>
      </c>
      <c r="P71" s="230">
        <f t="shared" si="65"/>
        <v>1063</v>
      </c>
      <c r="Q71" s="230">
        <f t="shared" si="65"/>
        <v>212</v>
      </c>
      <c r="R71" s="230">
        <f t="shared" si="65"/>
        <v>16010</v>
      </c>
      <c r="S71" s="230">
        <f>SUM(S60,S69)</f>
        <v>388</v>
      </c>
      <c r="T71" s="231">
        <f>SUM(T60,T69)</f>
        <v>16398</v>
      </c>
      <c r="U71" s="337">
        <f>SUM(U60,U69)</f>
        <v>124278.63000000021</v>
      </c>
      <c r="V71" s="354">
        <f t="shared" ref="V71:AX71" si="66">SUM(V60,V69)</f>
        <v>332.15398252771229</v>
      </c>
      <c r="W71" s="239"/>
      <c r="X71" s="395"/>
      <c r="Y71" s="445">
        <f t="shared" ref="Y71" si="67">SUM(Y60,Y69)</f>
        <v>255.68978922961529</v>
      </c>
      <c r="Z71" s="447">
        <f t="shared" si="66"/>
        <v>14.823265035132493</v>
      </c>
      <c r="AA71" s="448">
        <f t="shared" si="66"/>
        <v>11.666465276132115</v>
      </c>
      <c r="AB71" s="448">
        <f t="shared" si="66"/>
        <v>12.532011112702218</v>
      </c>
      <c r="AC71" s="448">
        <f t="shared" si="66"/>
        <v>14.056928930913084</v>
      </c>
      <c r="AD71" s="444">
        <f t="shared" si="66"/>
        <v>24804.4664531651</v>
      </c>
      <c r="AE71" s="449">
        <f t="shared" si="66"/>
        <v>311.4301632816763</v>
      </c>
      <c r="AF71" s="449">
        <f t="shared" si="66"/>
        <v>20.544274615380985</v>
      </c>
      <c r="AG71" s="449">
        <f t="shared" si="66"/>
        <v>30.938464496783567</v>
      </c>
      <c r="AH71" s="449">
        <f t="shared" si="66"/>
        <v>30.810619602168853</v>
      </c>
      <c r="AI71" s="449">
        <f t="shared" si="66"/>
        <v>6.5200896253552294</v>
      </c>
      <c r="AJ71" s="449">
        <f t="shared" si="66"/>
        <v>27.486652342183888</v>
      </c>
      <c r="AK71" s="448">
        <f t="shared" ref="AK71" si="68">SUM(AK60,AK69)</f>
        <v>3.0682774707554459</v>
      </c>
      <c r="AL71" s="449">
        <f t="shared" si="66"/>
        <v>4.4745713115183641</v>
      </c>
      <c r="AM71" s="445">
        <f t="shared" si="66"/>
        <v>140.6293840762898</v>
      </c>
      <c r="AN71" s="445">
        <f t="shared" si="66"/>
        <v>805.42283607329841</v>
      </c>
      <c r="AO71" s="445">
        <f t="shared" ref="AO71" si="69">SUM(AO60,AO69)</f>
        <v>536.94855738220303</v>
      </c>
      <c r="AP71" s="449">
        <f t="shared" si="66"/>
        <v>90.769875176514148</v>
      </c>
      <c r="AQ71" s="445">
        <f t="shared" ref="AQ71:AR71" si="70">SUM(AQ60,AQ69)</f>
        <v>44.745713115183371</v>
      </c>
      <c r="AR71" s="445">
        <f t="shared" si="70"/>
        <v>94.605222014958144</v>
      </c>
      <c r="AS71" s="445">
        <f t="shared" si="66"/>
        <v>37.075019438294106</v>
      </c>
      <c r="AT71" s="445">
        <f t="shared" si="66"/>
        <v>294.04325761405545</v>
      </c>
      <c r="AU71" s="445">
        <f t="shared" si="66"/>
        <v>549.73304684367713</v>
      </c>
      <c r="AV71" s="445">
        <f t="shared" si="66"/>
        <v>1406.2938407629017</v>
      </c>
      <c r="AW71" s="449">
        <f t="shared" ref="AW71" si="71">SUM(AW60,AW69)</f>
        <v>204.55183138369324</v>
      </c>
      <c r="AX71" s="449">
        <f t="shared" si="66"/>
        <v>1.0738971147644052</v>
      </c>
    </row>
    <row r="72" spans="1:50" s="19" customFormat="1" ht="13.5" customHeight="1" x14ac:dyDescent="0.25">
      <c r="A72" s="24"/>
      <c r="C72" s="111"/>
      <c r="D72" s="42"/>
      <c r="E72" s="104"/>
      <c r="F72" s="165"/>
      <c r="G72" s="89"/>
      <c r="H72" s="259"/>
      <c r="I72" s="266"/>
      <c r="J72" s="266"/>
      <c r="K72" s="266"/>
      <c r="L72" s="266"/>
      <c r="M72" s="266"/>
      <c r="N72" s="266"/>
      <c r="O72" s="266"/>
      <c r="P72" s="266"/>
      <c r="Q72" s="266"/>
      <c r="R72" s="266"/>
      <c r="S72" s="266"/>
      <c r="T72" s="267"/>
      <c r="U72" s="347"/>
      <c r="V72" s="364"/>
      <c r="W72" s="179"/>
      <c r="X72" s="383"/>
      <c r="Y72" s="364"/>
      <c r="Z72" s="298"/>
      <c r="AA72" s="299"/>
      <c r="AB72" s="299"/>
      <c r="AC72" s="299"/>
      <c r="AD72" s="266"/>
      <c r="AE72" s="322"/>
      <c r="AF72" s="322"/>
      <c r="AG72" s="322"/>
      <c r="AH72" s="322"/>
      <c r="AI72" s="322"/>
      <c r="AJ72" s="322"/>
      <c r="AK72" s="370"/>
      <c r="AL72" s="322"/>
      <c r="AM72" s="364"/>
      <c r="AN72" s="364"/>
      <c r="AO72" s="364"/>
      <c r="AP72" s="369"/>
      <c r="AQ72" s="364"/>
      <c r="AR72" s="364"/>
      <c r="AS72" s="364"/>
      <c r="AT72" s="364"/>
      <c r="AU72" s="364"/>
      <c r="AV72" s="364"/>
      <c r="AW72" s="369"/>
      <c r="AX72" s="322"/>
    </row>
    <row r="73" spans="1:50" s="13" customFormat="1" ht="13.5" thickBot="1" x14ac:dyDescent="0.3">
      <c r="A73" s="24"/>
      <c r="C73" s="86" t="s">
        <v>105</v>
      </c>
      <c r="D73" s="43"/>
      <c r="E73" s="197"/>
      <c r="F73" s="198"/>
      <c r="G73" s="139"/>
      <c r="H73" s="268"/>
      <c r="I73" s="269"/>
      <c r="J73" s="269"/>
      <c r="K73" s="269"/>
      <c r="L73" s="269"/>
      <c r="M73" s="269"/>
      <c r="N73" s="269"/>
      <c r="O73" s="269"/>
      <c r="P73" s="269"/>
      <c r="Q73" s="269"/>
      <c r="R73" s="269"/>
      <c r="S73" s="269"/>
      <c r="T73" s="270"/>
      <c r="U73" s="348"/>
      <c r="V73" s="365"/>
      <c r="W73" s="180"/>
      <c r="X73" s="384"/>
      <c r="Y73" s="365"/>
      <c r="Z73" s="300"/>
      <c r="AA73" s="301"/>
      <c r="AB73" s="301"/>
      <c r="AC73" s="301"/>
      <c r="AD73" s="269"/>
      <c r="AE73" s="323"/>
      <c r="AF73" s="323"/>
      <c r="AG73" s="323"/>
      <c r="AH73" s="323"/>
      <c r="AI73" s="323"/>
      <c r="AJ73" s="323"/>
      <c r="AK73" s="301"/>
      <c r="AL73" s="323"/>
      <c r="AM73" s="365"/>
      <c r="AN73" s="365"/>
      <c r="AO73" s="365"/>
      <c r="AP73" s="323"/>
      <c r="AQ73" s="365"/>
      <c r="AR73" s="365"/>
      <c r="AS73" s="365"/>
      <c r="AT73" s="365"/>
      <c r="AU73" s="365"/>
      <c r="AV73" s="365"/>
      <c r="AW73" s="323"/>
      <c r="AX73" s="323"/>
    </row>
    <row r="74" spans="1:50" s="1" customFormat="1" ht="15" customHeight="1" x14ac:dyDescent="0.25">
      <c r="A74" s="24"/>
      <c r="C74" s="72" t="s">
        <v>173</v>
      </c>
      <c r="D74" s="72"/>
      <c r="E74" s="97"/>
      <c r="F74" s="160"/>
      <c r="G74" s="133"/>
      <c r="H74" s="223">
        <f t="shared" ref="H74:R74" si="72">SUM(H52,H71)</f>
        <v>932</v>
      </c>
      <c r="I74" s="224">
        <f t="shared" si="72"/>
        <v>1729</v>
      </c>
      <c r="J74" s="224">
        <f t="shared" si="72"/>
        <v>2264</v>
      </c>
      <c r="K74" s="224">
        <f t="shared" si="72"/>
        <v>5028</v>
      </c>
      <c r="L74" s="224">
        <f t="shared" si="72"/>
        <v>978</v>
      </c>
      <c r="M74" s="224">
        <f t="shared" si="72"/>
        <v>968</v>
      </c>
      <c r="N74" s="224">
        <f t="shared" si="72"/>
        <v>984</v>
      </c>
      <c r="O74" s="224">
        <f t="shared" si="72"/>
        <v>1934</v>
      </c>
      <c r="P74" s="224">
        <f t="shared" si="72"/>
        <v>1072</v>
      </c>
      <c r="Q74" s="224">
        <f t="shared" si="72"/>
        <v>215</v>
      </c>
      <c r="R74" s="224">
        <f t="shared" si="72"/>
        <v>16104</v>
      </c>
      <c r="S74" s="224">
        <f>SUM(S52,S71)</f>
        <v>390</v>
      </c>
      <c r="T74" s="225">
        <f>SUM(T52,T71)</f>
        <v>16572</v>
      </c>
      <c r="U74" s="335">
        <f>SUM(U52,U71)</f>
        <v>127035.5300000002</v>
      </c>
      <c r="V74" s="352">
        <f t="shared" ref="V74:AX74" si="73">SUM(V52,V71)</f>
        <v>342.03080193836365</v>
      </c>
      <c r="W74" s="173"/>
      <c r="X74" s="385"/>
      <c r="Y74" s="400">
        <f t="shared" ref="Y74" si="74">SUM(Y52,Y71)</f>
        <v>260.85420053864647</v>
      </c>
      <c r="Z74" s="398">
        <f t="shared" si="73"/>
        <v>14.913930055760268</v>
      </c>
      <c r="AA74" s="402">
        <f t="shared" si="73"/>
        <v>11.736940315187338</v>
      </c>
      <c r="AB74" s="402">
        <f t="shared" si="73"/>
        <v>12.612543163253976</v>
      </c>
      <c r="AC74" s="402">
        <f t="shared" si="73"/>
        <v>14.147593951540859</v>
      </c>
      <c r="AD74" s="407">
        <f>SUM(AD52,AD71)</f>
        <v>25299.918477524443</v>
      </c>
      <c r="AE74" s="401">
        <f t="shared" si="73"/>
        <v>319.08382084166055</v>
      </c>
      <c r="AF74" s="401">
        <f t="shared" si="73"/>
        <v>20.987767900020433</v>
      </c>
      <c r="AG74" s="401">
        <f t="shared" si="73"/>
        <v>32.72910674520584</v>
      </c>
      <c r="AH74" s="401">
        <f t="shared" si="73"/>
        <v>31.162034317151566</v>
      </c>
      <c r="AI74" s="401">
        <f t="shared" si="73"/>
        <v>6.8060102151006836</v>
      </c>
      <c r="AJ74" s="401">
        <f t="shared" si="73"/>
        <v>27.624917717684767</v>
      </c>
      <c r="AK74" s="402">
        <f t="shared" ref="AK74" si="75">SUM(AK52,AK71)</f>
        <v>3.1138181886623575</v>
      </c>
      <c r="AL74" s="401">
        <f t="shared" si="73"/>
        <v>4.6217570338257534</v>
      </c>
      <c r="AM74" s="400">
        <f t="shared" si="73"/>
        <v>140.6293840762898</v>
      </c>
      <c r="AN74" s="400">
        <f t="shared" si="73"/>
        <v>833.12286036719297</v>
      </c>
      <c r="AO74" s="400">
        <f t="shared" ref="AO74" si="76">SUM(AO52,AO71)</f>
        <v>559.15552601103718</v>
      </c>
      <c r="AP74" s="401">
        <f t="shared" si="73"/>
        <v>99.032933270964051</v>
      </c>
      <c r="AQ74" s="400">
        <f t="shared" ref="AQ74:AR74" si="77">SUM(AQ52,AQ71)</f>
        <v>55.074535733245753</v>
      </c>
      <c r="AR74" s="400">
        <f t="shared" si="77"/>
        <v>94.605222014958144</v>
      </c>
      <c r="AS74" s="400">
        <f t="shared" si="73"/>
        <v>37.075019438294106</v>
      </c>
      <c r="AT74" s="400">
        <f t="shared" si="73"/>
        <v>303.3391979703116</v>
      </c>
      <c r="AU74" s="400">
        <f t="shared" si="73"/>
        <v>549.73304684367713</v>
      </c>
      <c r="AV74" s="400">
        <f t="shared" si="73"/>
        <v>1406.2938407629017</v>
      </c>
      <c r="AW74" s="401">
        <f t="shared" ref="AW74" si="78">SUM(AW52,AW71)</f>
        <v>204.55183138369324</v>
      </c>
      <c r="AX74" s="401">
        <f t="shared" si="73"/>
        <v>1.0738971147644052</v>
      </c>
    </row>
    <row r="75" spans="1:50" s="19" customFormat="1" ht="13.5" customHeight="1" x14ac:dyDescent="0.25">
      <c r="A75" s="24"/>
      <c r="C75" s="111"/>
      <c r="D75" s="42"/>
      <c r="E75" s="104"/>
      <c r="F75" s="165"/>
      <c r="G75" s="89"/>
      <c r="H75" s="259"/>
      <c r="I75" s="266"/>
      <c r="J75" s="266"/>
      <c r="K75" s="266"/>
      <c r="L75" s="266"/>
      <c r="M75" s="266"/>
      <c r="N75" s="266"/>
      <c r="O75" s="266"/>
      <c r="P75" s="266"/>
      <c r="Q75" s="266"/>
      <c r="R75" s="266"/>
      <c r="S75" s="266"/>
      <c r="T75" s="267"/>
      <c r="U75" s="347"/>
      <c r="V75" s="364"/>
      <c r="W75" s="179"/>
      <c r="X75" s="383"/>
      <c r="Y75" s="364"/>
      <c r="Z75" s="298"/>
      <c r="AA75" s="299"/>
      <c r="AB75" s="299"/>
      <c r="AC75" s="299"/>
      <c r="AD75" s="266"/>
      <c r="AE75" s="322"/>
      <c r="AF75" s="322"/>
      <c r="AG75" s="322"/>
      <c r="AH75" s="322"/>
      <c r="AI75" s="322"/>
      <c r="AJ75" s="322"/>
      <c r="AK75" s="370"/>
      <c r="AL75" s="322"/>
      <c r="AM75" s="364"/>
      <c r="AN75" s="364"/>
      <c r="AO75" s="364"/>
      <c r="AP75" s="369"/>
      <c r="AQ75" s="364"/>
      <c r="AR75" s="364"/>
      <c r="AS75" s="364"/>
      <c r="AT75" s="364"/>
      <c r="AU75" s="364"/>
      <c r="AV75" s="364"/>
      <c r="AW75" s="369"/>
      <c r="AX75" s="322"/>
    </row>
    <row r="76" spans="1:50" s="13" customFormat="1" ht="13.5" thickBot="1" x14ac:dyDescent="0.3">
      <c r="A76" s="24"/>
      <c r="C76" s="86" t="s">
        <v>106</v>
      </c>
      <c r="D76" s="43"/>
      <c r="E76" s="197"/>
      <c r="F76" s="198"/>
      <c r="G76" s="139"/>
      <c r="H76" s="271"/>
      <c r="I76" s="272"/>
      <c r="J76" s="272"/>
      <c r="K76" s="272"/>
      <c r="L76" s="272"/>
      <c r="M76" s="272"/>
      <c r="N76" s="272"/>
      <c r="O76" s="272"/>
      <c r="P76" s="272"/>
      <c r="Q76" s="272"/>
      <c r="R76" s="272"/>
      <c r="S76" s="272"/>
      <c r="T76" s="273"/>
      <c r="U76" s="349"/>
      <c r="V76" s="366"/>
      <c r="W76" s="214"/>
      <c r="X76" s="386"/>
      <c r="Y76" s="366"/>
      <c r="Z76" s="302"/>
      <c r="AA76" s="303"/>
      <c r="AB76" s="303"/>
      <c r="AC76" s="303"/>
      <c r="AD76" s="272"/>
      <c r="AE76" s="324"/>
      <c r="AF76" s="324"/>
      <c r="AG76" s="324"/>
      <c r="AH76" s="324"/>
      <c r="AI76" s="324"/>
      <c r="AJ76" s="324"/>
      <c r="AK76" s="303"/>
      <c r="AL76" s="324"/>
      <c r="AM76" s="366"/>
      <c r="AN76" s="366"/>
      <c r="AO76" s="366"/>
      <c r="AP76" s="324"/>
      <c r="AQ76" s="366"/>
      <c r="AR76" s="366"/>
      <c r="AS76" s="366"/>
      <c r="AT76" s="366"/>
      <c r="AU76" s="366"/>
      <c r="AV76" s="366"/>
      <c r="AW76" s="324"/>
      <c r="AX76" s="324"/>
    </row>
    <row r="77" spans="1:50" s="1" customFormat="1" ht="15" customHeight="1" x14ac:dyDescent="0.25">
      <c r="A77" s="24"/>
      <c r="C77" s="44" t="s">
        <v>102</v>
      </c>
      <c r="D77" s="44"/>
      <c r="E77" s="96"/>
      <c r="F77" s="157"/>
      <c r="G77" s="129"/>
      <c r="H77" s="229">
        <f t="shared" ref="H77:R77" si="79">SUM(H38,H74)</f>
        <v>940</v>
      </c>
      <c r="I77" s="230">
        <f t="shared" si="79"/>
        <v>1755</v>
      </c>
      <c r="J77" s="230">
        <f t="shared" si="79"/>
        <v>2341</v>
      </c>
      <c r="K77" s="230">
        <f t="shared" si="79"/>
        <v>5121</v>
      </c>
      <c r="L77" s="230">
        <f t="shared" si="79"/>
        <v>1052</v>
      </c>
      <c r="M77" s="230">
        <f t="shared" si="79"/>
        <v>1161</v>
      </c>
      <c r="N77" s="230">
        <f t="shared" si="79"/>
        <v>1401</v>
      </c>
      <c r="O77" s="230">
        <f t="shared" si="79"/>
        <v>2990</v>
      </c>
      <c r="P77" s="230">
        <f t="shared" si="79"/>
        <v>2154</v>
      </c>
      <c r="Q77" s="230">
        <f t="shared" si="79"/>
        <v>391</v>
      </c>
      <c r="R77" s="230">
        <f t="shared" si="79"/>
        <v>19306</v>
      </c>
      <c r="S77" s="230">
        <f>SUM(S38,S74)</f>
        <v>395</v>
      </c>
      <c r="T77" s="231">
        <f>SUM(T38,T74)</f>
        <v>45159</v>
      </c>
      <c r="U77" s="337">
        <f>SUM(U38,U74)</f>
        <v>379337.17000000039</v>
      </c>
      <c r="V77" s="354">
        <f t="shared" ref="V77:AX77" si="80">SUM(V38,V74)</f>
        <v>1090.1191638654791</v>
      </c>
      <c r="W77" s="239"/>
      <c r="X77" s="382"/>
      <c r="Y77" s="445">
        <f t="shared" ref="Y77" si="81">SUM(Y38,Y74)</f>
        <v>1069.4407365550871</v>
      </c>
      <c r="Z77" s="447">
        <f t="shared" si="80"/>
        <v>73.552347131474789</v>
      </c>
      <c r="AA77" s="448">
        <f t="shared" si="80"/>
        <v>62.612196302043259</v>
      </c>
      <c r="AB77" s="448">
        <f t="shared" si="80"/>
        <v>66.38895374308008</v>
      </c>
      <c r="AC77" s="448">
        <f t="shared" si="80"/>
        <v>71.217477329223087</v>
      </c>
      <c r="AD77" s="444">
        <f>SUM(AD38,AD74)</f>
        <v>107845.68021637789</v>
      </c>
      <c r="AE77" s="449">
        <f t="shared" si="80"/>
        <v>1719.1349889390967</v>
      </c>
      <c r="AF77" s="449">
        <f t="shared" si="80"/>
        <v>78.908948570058897</v>
      </c>
      <c r="AG77" s="449">
        <f t="shared" si="80"/>
        <v>38.910420845176077</v>
      </c>
      <c r="AH77" s="449">
        <f t="shared" si="80"/>
        <v>182.51983488867575</v>
      </c>
      <c r="AI77" s="449">
        <f t="shared" si="80"/>
        <v>74.977775326781355</v>
      </c>
      <c r="AJ77" s="449">
        <f t="shared" si="80"/>
        <v>111.52462821435117</v>
      </c>
      <c r="AK77" s="448">
        <f t="shared" ref="AK77" si="82">SUM(AK38,AK74)</f>
        <v>59.359778289384494</v>
      </c>
      <c r="AL77" s="449">
        <f t="shared" si="80"/>
        <v>344.26398434217799</v>
      </c>
      <c r="AM77" s="445">
        <f t="shared" si="80"/>
        <v>4704.6148241084447</v>
      </c>
      <c r="AN77" s="445">
        <f t="shared" si="80"/>
        <v>2035.8102797973017</v>
      </c>
      <c r="AO77" s="445">
        <f t="shared" ref="AO77" si="83">SUM(AO38,AO74)</f>
        <v>1096.0453275434757</v>
      </c>
      <c r="AP77" s="449">
        <f t="shared" si="80"/>
        <v>288.95726164054389</v>
      </c>
      <c r="AQ77" s="445">
        <f t="shared" ref="AQ77:AR77" si="84">SUM(AQ38,AQ74)</f>
        <v>1886.4151274694493</v>
      </c>
      <c r="AR77" s="445">
        <f t="shared" si="84"/>
        <v>8085.2392753787644</v>
      </c>
      <c r="AS77" s="445">
        <f t="shared" si="80"/>
        <v>9462.3202145754094</v>
      </c>
      <c r="AT77" s="445">
        <f t="shared" si="80"/>
        <v>753.19633548605498</v>
      </c>
      <c r="AU77" s="445">
        <f t="shared" si="80"/>
        <v>1505.8471273478251</v>
      </c>
      <c r="AV77" s="445">
        <f t="shared" si="80"/>
        <v>15270.114432451213</v>
      </c>
      <c r="AW77" s="449">
        <f t="shared" ref="AW77" si="85">SUM(AW38,AW74)</f>
        <v>337.77424983202491</v>
      </c>
      <c r="AX77" s="449">
        <f t="shared" si="80"/>
        <v>248.11339410966406</v>
      </c>
    </row>
    <row r="78" spans="1:50" s="30" customFormat="1" x14ac:dyDescent="0.25">
      <c r="A78" s="24"/>
      <c r="C78" s="148"/>
      <c r="D78" s="111"/>
      <c r="E78" s="149"/>
      <c r="F78" s="150"/>
      <c r="G78" s="28"/>
      <c r="H78" s="246"/>
      <c r="I78" s="247"/>
      <c r="J78" s="247"/>
      <c r="K78" s="247"/>
      <c r="L78" s="247"/>
      <c r="M78" s="247"/>
      <c r="N78" s="247"/>
      <c r="O78" s="247"/>
      <c r="P78" s="247"/>
      <c r="Q78" s="247"/>
      <c r="R78" s="247"/>
      <c r="S78" s="247"/>
      <c r="T78" s="248"/>
      <c r="U78" s="340"/>
      <c r="V78" s="357"/>
      <c r="W78" s="234"/>
      <c r="X78" s="376"/>
      <c r="Y78" s="357"/>
      <c r="Z78" s="285"/>
      <c r="AA78" s="286"/>
      <c r="AB78" s="286"/>
      <c r="AC78" s="286"/>
      <c r="AD78" s="308"/>
      <c r="AE78" s="314"/>
      <c r="AF78" s="314"/>
      <c r="AG78" s="314"/>
      <c r="AH78" s="314"/>
      <c r="AI78" s="314"/>
      <c r="AJ78" s="314"/>
      <c r="AK78" s="293"/>
      <c r="AL78" s="314"/>
      <c r="AM78" s="357"/>
      <c r="AN78" s="357"/>
      <c r="AO78" s="357"/>
      <c r="AP78" s="318"/>
      <c r="AQ78" s="357"/>
      <c r="AR78" s="357"/>
      <c r="AS78" s="357"/>
      <c r="AT78" s="357"/>
      <c r="AU78" s="357"/>
      <c r="AV78" s="357"/>
      <c r="AW78" s="318"/>
      <c r="AX78" s="314"/>
    </row>
    <row r="79" spans="1:50" s="53" customFormat="1" x14ac:dyDescent="0.25">
      <c r="A79" s="26"/>
      <c r="C79" s="85" t="s">
        <v>48</v>
      </c>
      <c r="D79" s="73"/>
      <c r="E79" s="55"/>
      <c r="F79" s="166"/>
      <c r="G79" s="140"/>
      <c r="H79" s="274"/>
      <c r="I79" s="275"/>
      <c r="J79" s="275"/>
      <c r="K79" s="275"/>
      <c r="L79" s="275"/>
      <c r="M79" s="275"/>
      <c r="N79" s="275"/>
      <c r="O79" s="275"/>
      <c r="P79" s="275"/>
      <c r="Q79" s="275"/>
      <c r="R79" s="275"/>
      <c r="S79" s="275"/>
      <c r="T79" s="276"/>
      <c r="U79" s="350"/>
      <c r="V79" s="367"/>
      <c r="W79" s="64"/>
      <c r="X79" s="373"/>
      <c r="Y79" s="367"/>
      <c r="Z79" s="304"/>
      <c r="AA79" s="305"/>
      <c r="AB79" s="305"/>
      <c r="AC79" s="305"/>
      <c r="AD79" s="275"/>
      <c r="AE79" s="325"/>
      <c r="AF79" s="325"/>
      <c r="AG79" s="325"/>
      <c r="AH79" s="325"/>
      <c r="AI79" s="325"/>
      <c r="AJ79" s="325"/>
      <c r="AK79" s="305"/>
      <c r="AL79" s="325"/>
      <c r="AM79" s="367"/>
      <c r="AN79" s="367"/>
      <c r="AO79" s="367"/>
      <c r="AP79" s="325"/>
      <c r="AQ79" s="367"/>
      <c r="AR79" s="367"/>
      <c r="AS79" s="367"/>
      <c r="AT79" s="367"/>
      <c r="AU79" s="367"/>
      <c r="AV79" s="367"/>
      <c r="AW79" s="325"/>
      <c r="AX79" s="325"/>
    </row>
    <row r="80" spans="1:50" s="14" customFormat="1" x14ac:dyDescent="0.25">
      <c r="A80" s="26"/>
      <c r="B80" s="53"/>
      <c r="C80" s="87"/>
      <c r="D80" s="79"/>
      <c r="E80" s="63"/>
      <c r="F80" s="199"/>
      <c r="G80" s="141"/>
      <c r="H80" s="277"/>
      <c r="I80" s="278"/>
      <c r="J80" s="278"/>
      <c r="K80" s="278"/>
      <c r="L80" s="278"/>
      <c r="M80" s="278"/>
      <c r="N80" s="278"/>
      <c r="O80" s="278"/>
      <c r="P80" s="278"/>
      <c r="Q80" s="278"/>
      <c r="R80" s="278"/>
      <c r="S80" s="278"/>
      <c r="T80" s="279"/>
      <c r="U80" s="351"/>
      <c r="V80" s="368"/>
      <c r="W80" s="203"/>
      <c r="X80" s="387"/>
      <c r="Y80" s="368"/>
      <c r="Z80" s="306"/>
      <c r="AA80" s="307"/>
      <c r="AB80" s="307"/>
      <c r="AC80" s="307"/>
      <c r="AD80" s="278"/>
      <c r="AE80" s="326"/>
      <c r="AF80" s="326"/>
      <c r="AG80" s="326"/>
      <c r="AH80" s="326"/>
      <c r="AI80" s="326"/>
      <c r="AJ80" s="326"/>
      <c r="AK80" s="307"/>
      <c r="AL80" s="326"/>
      <c r="AM80" s="368"/>
      <c r="AN80" s="368"/>
      <c r="AO80" s="368"/>
      <c r="AP80" s="326"/>
      <c r="AQ80" s="368"/>
      <c r="AR80" s="368"/>
      <c r="AS80" s="368"/>
      <c r="AT80" s="368"/>
      <c r="AU80" s="368"/>
      <c r="AV80" s="368"/>
      <c r="AW80" s="326"/>
      <c r="AX80" s="326"/>
    </row>
    <row r="81" spans="1:52" s="1" customFormat="1" x14ac:dyDescent="0.25">
      <c r="A81" s="24" t="str">
        <f>DB!B53</f>
        <v>EO01</v>
      </c>
      <c r="B81" s="24" t="str">
        <f>DB!B53</f>
        <v>EO01</v>
      </c>
      <c r="C81" s="69" t="s">
        <v>165</v>
      </c>
      <c r="D81" s="69" t="s">
        <v>30</v>
      </c>
      <c r="E81" s="119" t="s">
        <v>115</v>
      </c>
      <c r="F81" s="161" t="s">
        <v>51</v>
      </c>
      <c r="G81" s="127"/>
      <c r="H81" s="223">
        <f>DB!AI53</f>
        <v>0</v>
      </c>
      <c r="I81" s="224">
        <f>DB!AJ53</f>
        <v>0</v>
      </c>
      <c r="J81" s="224">
        <f>DB!AK53</f>
        <v>0</v>
      </c>
      <c r="K81" s="224">
        <f>DB!AL53</f>
        <v>5</v>
      </c>
      <c r="L81" s="224">
        <f>DB!AM53</f>
        <v>150</v>
      </c>
      <c r="M81" s="224">
        <f>DB!AN53</f>
        <v>69</v>
      </c>
      <c r="N81" s="224">
        <f>DB!AO53</f>
        <v>37</v>
      </c>
      <c r="O81" s="224">
        <f>DB!AP53</f>
        <v>24</v>
      </c>
      <c r="P81" s="224">
        <f>DB!AQ53</f>
        <v>19</v>
      </c>
      <c r="Q81" s="224">
        <f>DB!AR53</f>
        <v>3</v>
      </c>
      <c r="R81" s="224">
        <f>SUM(H81:Q81)</f>
        <v>307</v>
      </c>
      <c r="S81" s="224">
        <f>DB!AS53</f>
        <v>0</v>
      </c>
      <c r="T81" s="225">
        <f>DB!C53</f>
        <v>307</v>
      </c>
      <c r="U81" s="335">
        <f>DB!E53</f>
        <v>4276.5</v>
      </c>
      <c r="V81" s="352">
        <f>DB!F53*1000</f>
        <v>15.859970442914598</v>
      </c>
      <c r="W81" s="177">
        <f t="shared" ref="W81:W91" si="86">IF(T81=0,0,U81/T81)</f>
        <v>13.929967426710098</v>
      </c>
      <c r="X81" s="450">
        <v>0.95763296901826367</v>
      </c>
      <c r="Y81" s="400">
        <f t="shared" ref="Y81:Y91" si="87">V81*X81</f>
        <v>15.188030583790212</v>
      </c>
      <c r="Z81" s="398">
        <f>DB!H53*$X81</f>
        <v>1.0139178724724996E-2</v>
      </c>
      <c r="AA81" s="402">
        <f>DB!I53*$X81</f>
        <v>8.3499118909499594E-3</v>
      </c>
      <c r="AB81" s="402">
        <f>DB!J53*$X81</f>
        <v>1.0139178724724996E-2</v>
      </c>
      <c r="AC81" s="402">
        <f>DB!K53*$X81</f>
        <v>1.0139178724724996E-2</v>
      </c>
      <c r="AD81" s="407">
        <f>DB!L53*$X81</f>
        <v>1113.5560263423283</v>
      </c>
      <c r="AE81" s="401">
        <f>DB!M53*$X81</f>
        <v>9.1128183502742058E-2</v>
      </c>
      <c r="AF81" s="401">
        <f>DB!N53*$X81</f>
        <v>0.58701738206349441</v>
      </c>
      <c r="AG81" s="401">
        <f>DB!O53*$X81</f>
        <v>0.91128183502741766</v>
      </c>
      <c r="AH81" s="401">
        <f>DB!P53*$X81</f>
        <v>1.3061706302059627E-2</v>
      </c>
      <c r="AI81" s="401">
        <f>DB!Q53*$X81</f>
        <v>3.0376061167580525E-4</v>
      </c>
      <c r="AJ81" s="401">
        <f>DB!R53*$X81</f>
        <v>1.3061706302059627E-2</v>
      </c>
      <c r="AK81" s="402">
        <f>DB!S53*1000*$X81</f>
        <v>1.6706833642169273E-2</v>
      </c>
      <c r="AL81" s="401">
        <f>DB!T53*$X81</f>
        <v>1.2150424467032191E-3</v>
      </c>
      <c r="AM81" s="400">
        <f>DB!U53*1000*$X81</f>
        <v>0.11391022937842805</v>
      </c>
      <c r="AN81" s="400">
        <f>DB!V53*1000*$X81</f>
        <v>4.1463323493747426</v>
      </c>
      <c r="AO81" s="400">
        <f>DB!W53*1000*$X81</f>
        <v>0</v>
      </c>
      <c r="AP81" s="401">
        <f>DB!X53*1000*$X81</f>
        <v>0</v>
      </c>
      <c r="AQ81" s="400">
        <f>DB!Y53*1000*$X81</f>
        <v>0</v>
      </c>
      <c r="AR81" s="400">
        <f>DB!Z53*1000*$X81</f>
        <v>0</v>
      </c>
      <c r="AS81" s="400">
        <f>DB!AA53*1000*$X81</f>
        <v>0</v>
      </c>
      <c r="AT81" s="400">
        <f>DB!AB53*1000*$X81</f>
        <v>0</v>
      </c>
      <c r="AU81" s="400">
        <f>DB!AC53*1000*$X81</f>
        <v>0</v>
      </c>
      <c r="AV81" s="400">
        <f>DB!AD53*1000*$X81</f>
        <v>0</v>
      </c>
      <c r="AW81" s="401">
        <f>DB!AE53*1000*$X81</f>
        <v>0</v>
      </c>
      <c r="AX81" s="401">
        <f>DB!AF53*$X81</f>
        <v>0</v>
      </c>
    </row>
    <row r="82" spans="1:52" s="1" customFormat="1" x14ac:dyDescent="0.25">
      <c r="A82" s="24" t="str">
        <f>DB!B54</f>
        <v>EO02</v>
      </c>
      <c r="B82" s="24" t="str">
        <f>DB!B54</f>
        <v>EO02</v>
      </c>
      <c r="C82" s="111" t="s">
        <v>166</v>
      </c>
      <c r="D82" s="111"/>
      <c r="E82" s="120" t="s">
        <v>86</v>
      </c>
      <c r="F82" s="162"/>
      <c r="G82" s="128"/>
      <c r="H82" s="223">
        <f>DB!AI54</f>
        <v>2</v>
      </c>
      <c r="I82" s="224">
        <f>DB!AJ54</f>
        <v>3</v>
      </c>
      <c r="J82" s="224">
        <f>DB!AK54</f>
        <v>6</v>
      </c>
      <c r="K82" s="224">
        <f>DB!AL54</f>
        <v>23</v>
      </c>
      <c r="L82" s="224">
        <f>DB!AM54</f>
        <v>8815</v>
      </c>
      <c r="M82" s="224">
        <f>DB!AN54</f>
        <v>5131</v>
      </c>
      <c r="N82" s="224">
        <f>DB!AO54</f>
        <v>1012</v>
      </c>
      <c r="O82" s="224">
        <f>DB!AP54</f>
        <v>583</v>
      </c>
      <c r="P82" s="224">
        <f>DB!AQ54</f>
        <v>543</v>
      </c>
      <c r="Q82" s="224">
        <f>DB!AR54</f>
        <v>107</v>
      </c>
      <c r="R82" s="224">
        <f t="shared" ref="R82:R91" si="88">SUM(H82:Q82)</f>
        <v>16225</v>
      </c>
      <c r="S82" s="224">
        <f>DB!AS54</f>
        <v>1</v>
      </c>
      <c r="T82" s="225">
        <f>DB!C54</f>
        <v>16226</v>
      </c>
      <c r="U82" s="335">
        <f>DB!E54</f>
        <v>369481.74999999901</v>
      </c>
      <c r="V82" s="352">
        <f>DB!F54*1000</f>
        <v>1407.6100177709102</v>
      </c>
      <c r="W82" s="177">
        <f t="shared" si="86"/>
        <v>22.770969431776102</v>
      </c>
      <c r="X82" s="450">
        <v>0.95763296901826367</v>
      </c>
      <c r="Y82" s="400">
        <f t="shared" si="87"/>
        <v>1347.9737605378077</v>
      </c>
      <c r="Z82" s="398">
        <f>DB!H54*$X82</f>
        <v>0.37053724871399146</v>
      </c>
      <c r="AA82" s="402">
        <f>DB!I54*$X82</f>
        <v>0.31760335604057016</v>
      </c>
      <c r="AB82" s="402">
        <f>DB!J54*$X82</f>
        <v>0.37053724871399146</v>
      </c>
      <c r="AC82" s="402">
        <f>DB!K54*$X82</f>
        <v>0.37053724871399146</v>
      </c>
      <c r="AD82" s="407">
        <f>DB!L54*$X82</f>
        <v>98830.740175126688</v>
      </c>
      <c r="AE82" s="401">
        <f>DB!M54*$X82</f>
        <v>8.0878425632272357</v>
      </c>
      <c r="AF82" s="401">
        <f>DB!N54*$X82</f>
        <v>50.610637677793711</v>
      </c>
      <c r="AG82" s="401">
        <f>DB!O54*$X82</f>
        <v>80.878425632268247</v>
      </c>
      <c r="AH82" s="401">
        <f>DB!P54*$X82</f>
        <v>1.159257434062483</v>
      </c>
      <c r="AI82" s="401">
        <f>DB!Q54*$X82</f>
        <v>2.6959475210757488E-2</v>
      </c>
      <c r="AJ82" s="401">
        <f>DB!R54*$X82</f>
        <v>1.159257434062483</v>
      </c>
      <c r="AK82" s="402">
        <f>DB!S54*1000*$X82</f>
        <v>1.4827711365912808</v>
      </c>
      <c r="AL82" s="401">
        <f>DB!T54*$X82</f>
        <v>0.10783790084302958</v>
      </c>
      <c r="AM82" s="400">
        <f>DB!U54*1000*$X82</f>
        <v>10.109803204033243</v>
      </c>
      <c r="AN82" s="400">
        <f>DB!V54*1000*$X82</f>
        <v>367.99683662684208</v>
      </c>
      <c r="AO82" s="400">
        <f>DB!W54*1000*$X82</f>
        <v>0</v>
      </c>
      <c r="AP82" s="401">
        <f>DB!X54*1000*$X82</f>
        <v>0</v>
      </c>
      <c r="AQ82" s="400">
        <f>DB!Y54*1000*$X82</f>
        <v>0</v>
      </c>
      <c r="AR82" s="400">
        <f>DB!Z54*1000*$X82</f>
        <v>0</v>
      </c>
      <c r="AS82" s="400">
        <f>DB!AA54*1000*$X82</f>
        <v>0</v>
      </c>
      <c r="AT82" s="400">
        <f>DB!AB54*1000*$X82</f>
        <v>0</v>
      </c>
      <c r="AU82" s="400">
        <f>DB!AC54*1000*$X82</f>
        <v>0</v>
      </c>
      <c r="AV82" s="400">
        <f>DB!AD54*1000*$X82</f>
        <v>0</v>
      </c>
      <c r="AW82" s="401">
        <f>DB!AE54*1000*$X82</f>
        <v>0</v>
      </c>
      <c r="AX82" s="401">
        <f>DB!AF54*$X82</f>
        <v>0</v>
      </c>
    </row>
    <row r="83" spans="1:52" s="1" customFormat="1" x14ac:dyDescent="0.25">
      <c r="A83" s="24" t="str">
        <f>DB!B55</f>
        <v>EO03</v>
      </c>
      <c r="B83" s="24" t="str">
        <f>DB!B55</f>
        <v>EO03</v>
      </c>
      <c r="C83" s="111" t="s">
        <v>167</v>
      </c>
      <c r="D83" s="111"/>
      <c r="E83" s="121" t="s">
        <v>12</v>
      </c>
      <c r="F83" s="162"/>
      <c r="G83" s="128"/>
      <c r="H83" s="223">
        <f>DB!AI55</f>
        <v>0</v>
      </c>
      <c r="I83" s="224">
        <f>DB!AJ55</f>
        <v>1</v>
      </c>
      <c r="J83" s="224">
        <f>DB!AK55</f>
        <v>1</v>
      </c>
      <c r="K83" s="224">
        <f>DB!AL55</f>
        <v>3</v>
      </c>
      <c r="L83" s="224">
        <f>DB!AM55</f>
        <v>487</v>
      </c>
      <c r="M83" s="224">
        <f>DB!AN55</f>
        <v>149</v>
      </c>
      <c r="N83" s="224">
        <f>DB!AO55</f>
        <v>48</v>
      </c>
      <c r="O83" s="224">
        <f>DB!AP55</f>
        <v>34</v>
      </c>
      <c r="P83" s="224">
        <f>DB!AQ55</f>
        <v>27</v>
      </c>
      <c r="Q83" s="224">
        <f>DB!AR55</f>
        <v>2</v>
      </c>
      <c r="R83" s="224">
        <f t="shared" si="88"/>
        <v>752</v>
      </c>
      <c r="S83" s="224">
        <f>DB!AS55</f>
        <v>0</v>
      </c>
      <c r="T83" s="225">
        <f>DB!C55</f>
        <v>752</v>
      </c>
      <c r="U83" s="335">
        <f>DB!E55</f>
        <v>142207.29999999999</v>
      </c>
      <c r="V83" s="352">
        <f>DB!F55*1000</f>
        <v>591.65553560129399</v>
      </c>
      <c r="W83" s="177">
        <f t="shared" si="86"/>
        <v>189.10545212765956</v>
      </c>
      <c r="X83" s="450">
        <v>0.95763296901826367</v>
      </c>
      <c r="Y83" s="400">
        <f t="shared" si="87"/>
        <v>566.58884719395814</v>
      </c>
      <c r="Z83" s="398">
        <f>DB!H55*$X83</f>
        <v>0.22249508191731929</v>
      </c>
      <c r="AA83" s="402">
        <f>DB!I55*$X83</f>
        <v>0.17799606553385544</v>
      </c>
      <c r="AB83" s="402">
        <f>DB!J55*$X83</f>
        <v>0.22249508191731929</v>
      </c>
      <c r="AC83" s="402">
        <f>DB!K55*$X83</f>
        <v>0.22249508191731929</v>
      </c>
      <c r="AD83" s="407">
        <f>DB!L55*$X83</f>
        <v>41541.161098566656</v>
      </c>
      <c r="AE83" s="401">
        <f>DB!M55*$X83</f>
        <v>3.3995330831637451</v>
      </c>
      <c r="AF83" s="401">
        <f>DB!N55*$X83</f>
        <v>23.150010883706322</v>
      </c>
      <c r="AG83" s="401">
        <f>DB!O55*$X83</f>
        <v>33.995330831637453</v>
      </c>
      <c r="AH83" s="401">
        <f>DB!P55*$X83</f>
        <v>0.4872664085868032</v>
      </c>
      <c r="AI83" s="401">
        <f>DB!Q55*$X83</f>
        <v>1.1331776943879181E-2</v>
      </c>
      <c r="AJ83" s="401">
        <f>DB!R55*$X83</f>
        <v>0.4872664085868032</v>
      </c>
      <c r="AK83" s="402">
        <f>DB!S55*1000*$X83</f>
        <v>0.62324773191335359</v>
      </c>
      <c r="AL83" s="401">
        <f>DB!T55*$X83</f>
        <v>4.5327107775516726E-2</v>
      </c>
      <c r="AM83" s="400">
        <f>DB!U55*1000*$X83</f>
        <v>4.2494163539546825</v>
      </c>
      <c r="AN83" s="400">
        <f>DB!V55*1000*$X83</f>
        <v>154.67875528395032</v>
      </c>
      <c r="AO83" s="400">
        <f>DB!W55*1000*$X83</f>
        <v>0</v>
      </c>
      <c r="AP83" s="401">
        <f>DB!X55*1000*$X83</f>
        <v>0</v>
      </c>
      <c r="AQ83" s="400">
        <f>DB!Y55*1000*$X83</f>
        <v>0</v>
      </c>
      <c r="AR83" s="400">
        <f>DB!Z55*1000*$X83</f>
        <v>0</v>
      </c>
      <c r="AS83" s="400">
        <f>DB!AA55*1000*$X83</f>
        <v>0</v>
      </c>
      <c r="AT83" s="400">
        <f>DB!AB55*1000*$X83</f>
        <v>0</v>
      </c>
      <c r="AU83" s="400">
        <f>DB!AC55*1000*$X83</f>
        <v>0</v>
      </c>
      <c r="AV83" s="400">
        <f>DB!AD55*1000*$X83</f>
        <v>0</v>
      </c>
      <c r="AW83" s="401">
        <f>DB!AE55*1000*$X83</f>
        <v>0</v>
      </c>
      <c r="AX83" s="401">
        <f>DB!AF55*$X83</f>
        <v>0</v>
      </c>
    </row>
    <row r="84" spans="1:52" s="5" customFormat="1" ht="14.25" customHeight="1" x14ac:dyDescent="0.25">
      <c r="A84" s="24" t="str">
        <f>DB!B56</f>
        <v>EO04</v>
      </c>
      <c r="B84" s="24" t="str">
        <f>DB!B56</f>
        <v>EO04</v>
      </c>
      <c r="C84" s="126" t="s">
        <v>73</v>
      </c>
      <c r="D84" s="126" t="s">
        <v>78</v>
      </c>
      <c r="E84" s="113"/>
      <c r="F84" s="155" t="s">
        <v>51</v>
      </c>
      <c r="G84" s="130"/>
      <c r="H84" s="223">
        <f>DB!AI56</f>
        <v>0</v>
      </c>
      <c r="I84" s="224">
        <f>DB!AJ56</f>
        <v>0</v>
      </c>
      <c r="J84" s="224">
        <f>DB!AK56</f>
        <v>0</v>
      </c>
      <c r="K84" s="224">
        <f>DB!AL56</f>
        <v>0</v>
      </c>
      <c r="L84" s="224">
        <f>DB!AM56</f>
        <v>0</v>
      </c>
      <c r="M84" s="224">
        <f>DB!AN56</f>
        <v>0</v>
      </c>
      <c r="N84" s="224">
        <f>DB!AO56</f>
        <v>1</v>
      </c>
      <c r="O84" s="224">
        <f>DB!AP56</f>
        <v>7</v>
      </c>
      <c r="P84" s="224">
        <f>DB!AQ56</f>
        <v>0</v>
      </c>
      <c r="Q84" s="224">
        <f>DB!AR56</f>
        <v>0</v>
      </c>
      <c r="R84" s="224">
        <f t="shared" si="88"/>
        <v>8</v>
      </c>
      <c r="S84" s="224">
        <f>DB!AS56</f>
        <v>0</v>
      </c>
      <c r="T84" s="225">
        <f>DB!C56</f>
        <v>8</v>
      </c>
      <c r="U84" s="335">
        <f>DB!E56</f>
        <v>108.9</v>
      </c>
      <c r="V84" s="352">
        <f>DB!F56*1000</f>
        <v>0.39204</v>
      </c>
      <c r="W84" s="177">
        <f t="shared" si="86"/>
        <v>13.612500000000001</v>
      </c>
      <c r="X84" s="450">
        <v>0.95763296901826367</v>
      </c>
      <c r="Y84" s="400">
        <f t="shared" si="87"/>
        <v>0.37543042917392011</v>
      </c>
      <c r="Z84" s="398">
        <f>DB!H56*$X84</f>
        <v>3.7543042917392008E-5</v>
      </c>
      <c r="AA84" s="402">
        <f>DB!I56*$X84</f>
        <v>3.7543042917392008E-5</v>
      </c>
      <c r="AB84" s="402">
        <f>DB!J56*$X84</f>
        <v>3.7543042917392008E-5</v>
      </c>
      <c r="AC84" s="402">
        <f>DB!K56*$X84</f>
        <v>3.7543042917392008E-5</v>
      </c>
      <c r="AD84" s="407">
        <f>DB!L56*$X84</f>
        <v>27.525808206173476</v>
      </c>
      <c r="AE84" s="401">
        <f>DB!M56*$X84</f>
        <v>2.2525825750435205E-3</v>
      </c>
      <c r="AF84" s="401">
        <f>DB!N56*$X84</f>
        <v>1.4510386087572012E-2</v>
      </c>
      <c r="AG84" s="401">
        <f>DB!O56*$X84</f>
        <v>2.2525825750435203E-2</v>
      </c>
      <c r="AH84" s="401">
        <f>DB!P56*$X84</f>
        <v>3.2287016908957129E-4</v>
      </c>
      <c r="AI84" s="401">
        <f>DB!Q56*$X84</f>
        <v>7.5086085834784016E-6</v>
      </c>
      <c r="AJ84" s="401">
        <f>DB!R56*$X84</f>
        <v>3.2287016908957129E-4</v>
      </c>
      <c r="AK84" s="402">
        <f>DB!S56*1000*$X84</f>
        <v>4.1297347209131208E-4</v>
      </c>
      <c r="AL84" s="401">
        <f>DB!T56*$X84</f>
        <v>3.0034434333913606E-5</v>
      </c>
      <c r="AM84" s="400">
        <f>DB!U56*1000*$X84</f>
        <v>2.8157282188044004E-3</v>
      </c>
      <c r="AN84" s="400">
        <f>DB!V56*1000*$X84</f>
        <v>0.10249250716448018</v>
      </c>
      <c r="AO84" s="400">
        <f>DB!W56*1000*$X84</f>
        <v>0</v>
      </c>
      <c r="AP84" s="401">
        <f>DB!X56*1000*$X84</f>
        <v>0</v>
      </c>
      <c r="AQ84" s="400">
        <f>DB!Y56*1000*$X84</f>
        <v>0</v>
      </c>
      <c r="AR84" s="400">
        <f>DB!Z56*1000*$X84</f>
        <v>0</v>
      </c>
      <c r="AS84" s="400">
        <f>DB!AA56*1000*$X84</f>
        <v>0</v>
      </c>
      <c r="AT84" s="400">
        <f>DB!AB56*1000*$X84</f>
        <v>0</v>
      </c>
      <c r="AU84" s="400">
        <f>DB!AC56*1000*$X84</f>
        <v>0</v>
      </c>
      <c r="AV84" s="400">
        <f>DB!AD56*1000*$X84</f>
        <v>0</v>
      </c>
      <c r="AW84" s="401">
        <f>DB!AE56*1000*$X84</f>
        <v>0</v>
      </c>
      <c r="AX84" s="401">
        <f>DB!AF56*$X84</f>
        <v>0</v>
      </c>
    </row>
    <row r="85" spans="1:52" s="5" customFormat="1" ht="14.25" customHeight="1" x14ac:dyDescent="0.25">
      <c r="A85" s="24" t="str">
        <f>DB!B57</f>
        <v>EO05</v>
      </c>
      <c r="B85" s="24" t="str">
        <f>DB!B57</f>
        <v>EO05</v>
      </c>
      <c r="C85" s="126" t="s">
        <v>74</v>
      </c>
      <c r="D85" s="126" t="s">
        <v>81</v>
      </c>
      <c r="E85" s="113"/>
      <c r="F85" s="155" t="s">
        <v>51</v>
      </c>
      <c r="G85" s="130"/>
      <c r="H85" s="223">
        <f>DB!AI57</f>
        <v>0</v>
      </c>
      <c r="I85" s="224">
        <f>DB!AJ57</f>
        <v>0</v>
      </c>
      <c r="J85" s="224">
        <f>DB!AK57</f>
        <v>0</v>
      </c>
      <c r="K85" s="224">
        <f>DB!AL57</f>
        <v>0</v>
      </c>
      <c r="L85" s="224">
        <f>DB!AM57</f>
        <v>0</v>
      </c>
      <c r="M85" s="224">
        <f>DB!AN57</f>
        <v>0</v>
      </c>
      <c r="N85" s="224">
        <f>DB!AO57</f>
        <v>2</v>
      </c>
      <c r="O85" s="224">
        <f>DB!AP57</f>
        <v>2</v>
      </c>
      <c r="P85" s="224">
        <f>DB!AQ57</f>
        <v>2</v>
      </c>
      <c r="Q85" s="224">
        <f>DB!AR57</f>
        <v>0</v>
      </c>
      <c r="R85" s="224">
        <f t="shared" si="88"/>
        <v>6</v>
      </c>
      <c r="S85" s="224">
        <f>DB!AS57</f>
        <v>2</v>
      </c>
      <c r="T85" s="225">
        <f>DB!C57</f>
        <v>8</v>
      </c>
      <c r="U85" s="335">
        <f>DB!E57</f>
        <v>593</v>
      </c>
      <c r="V85" s="352">
        <f>DB!F57*1000</f>
        <v>2.1348000000000003</v>
      </c>
      <c r="W85" s="177">
        <f t="shared" si="86"/>
        <v>74.125</v>
      </c>
      <c r="X85" s="450">
        <v>0.95763296901826367</v>
      </c>
      <c r="Y85" s="400">
        <f t="shared" si="87"/>
        <v>2.0443548622601897</v>
      </c>
      <c r="Z85" s="398">
        <f>DB!H57*$X85</f>
        <v>2.0443548622601894E-4</v>
      </c>
      <c r="AA85" s="402">
        <f>DB!I57*$X85</f>
        <v>2.0443548622601894E-4</v>
      </c>
      <c r="AB85" s="402">
        <f>DB!J57*$X85</f>
        <v>2.0443548622601894E-4</v>
      </c>
      <c r="AC85" s="402">
        <f>DB!K57*$X85</f>
        <v>2.0443548622601894E-4</v>
      </c>
      <c r="AD85" s="407">
        <f>DB!L57*$X85</f>
        <v>149.88800979119256</v>
      </c>
      <c r="AE85" s="401">
        <f>DB!M57*$X85</f>
        <v>1.2266129173561137E-2</v>
      </c>
      <c r="AF85" s="401">
        <f>DB!N57*$X85</f>
        <v>7.9014315426356313E-2</v>
      </c>
      <c r="AG85" s="401">
        <f>DB!O57*$X85</f>
        <v>0.12266129173561137</v>
      </c>
      <c r="AH85" s="401">
        <f>DB!P57*$X85</f>
        <v>1.7581451815437627E-3</v>
      </c>
      <c r="AI85" s="401">
        <f>DB!Q57*$X85</f>
        <v>4.0887097245203782E-5</v>
      </c>
      <c r="AJ85" s="401">
        <f>DB!R57*$X85</f>
        <v>1.7581451815437627E-3</v>
      </c>
      <c r="AK85" s="402">
        <f>DB!S57*1000*$X85</f>
        <v>2.2487903484862083E-3</v>
      </c>
      <c r="AL85" s="401">
        <f>DB!T57*$X85</f>
        <v>1.6354838898081513E-4</v>
      </c>
      <c r="AM85" s="400">
        <f>DB!U57*1000*$X85</f>
        <v>1.5332661466951421E-2</v>
      </c>
      <c r="AN85" s="400">
        <f>DB!V57*1000*$X85</f>
        <v>0.55810887739703163</v>
      </c>
      <c r="AO85" s="400">
        <f>DB!W57*1000*$X85</f>
        <v>0</v>
      </c>
      <c r="AP85" s="401">
        <f>DB!X57*1000*$X85</f>
        <v>0</v>
      </c>
      <c r="AQ85" s="400">
        <f>DB!Y57*1000*$X85</f>
        <v>0</v>
      </c>
      <c r="AR85" s="400">
        <f>DB!Z57*1000*$X85</f>
        <v>0</v>
      </c>
      <c r="AS85" s="400">
        <f>DB!AA57*1000*$X85</f>
        <v>0</v>
      </c>
      <c r="AT85" s="400">
        <f>DB!AB57*1000*$X85</f>
        <v>0</v>
      </c>
      <c r="AU85" s="400">
        <f>DB!AC57*1000*$X85</f>
        <v>0</v>
      </c>
      <c r="AV85" s="400">
        <f>DB!AD57*1000*$X85</f>
        <v>0</v>
      </c>
      <c r="AW85" s="401">
        <f>DB!AE57*1000*$X85</f>
        <v>0</v>
      </c>
      <c r="AX85" s="401">
        <f>DB!AF57*$X85</f>
        <v>0</v>
      </c>
    </row>
    <row r="86" spans="1:52" s="5" customFormat="1" ht="14.25" customHeight="1" x14ac:dyDescent="0.25">
      <c r="A86" s="24" t="str">
        <f>DB!B58</f>
        <v>EO06</v>
      </c>
      <c r="B86" s="24" t="str">
        <f>DB!B58</f>
        <v>EO06</v>
      </c>
      <c r="C86" s="126" t="s">
        <v>80</v>
      </c>
      <c r="D86" s="126" t="s">
        <v>82</v>
      </c>
      <c r="E86" s="113"/>
      <c r="F86" s="155" t="s">
        <v>51</v>
      </c>
      <c r="G86" s="130"/>
      <c r="H86" s="223">
        <f>DB!AI58</f>
        <v>0</v>
      </c>
      <c r="I86" s="224">
        <f>DB!AJ58</f>
        <v>0</v>
      </c>
      <c r="J86" s="224">
        <f>DB!AK58</f>
        <v>0</v>
      </c>
      <c r="K86" s="224">
        <f>DB!AL58</f>
        <v>0</v>
      </c>
      <c r="L86" s="224">
        <f>DB!AM58</f>
        <v>0</v>
      </c>
      <c r="M86" s="224">
        <f>DB!AN58</f>
        <v>0</v>
      </c>
      <c r="N86" s="224">
        <f>DB!AO58</f>
        <v>0</v>
      </c>
      <c r="O86" s="224">
        <f>DB!AP58</f>
        <v>1</v>
      </c>
      <c r="P86" s="224">
        <f>DB!AQ58</f>
        <v>0</v>
      </c>
      <c r="Q86" s="224">
        <f>DB!AR58</f>
        <v>0</v>
      </c>
      <c r="R86" s="224">
        <f t="shared" si="88"/>
        <v>1</v>
      </c>
      <c r="S86" s="224">
        <f>DB!AS58</f>
        <v>0</v>
      </c>
      <c r="T86" s="225">
        <f>DB!C58</f>
        <v>1</v>
      </c>
      <c r="U86" s="335">
        <f>DB!E58</f>
        <v>0</v>
      </c>
      <c r="V86" s="352">
        <f>DB!F58*1000</f>
        <v>0</v>
      </c>
      <c r="W86" s="177">
        <f t="shared" si="86"/>
        <v>0</v>
      </c>
      <c r="X86" s="450">
        <v>0.95763296901826367</v>
      </c>
      <c r="Y86" s="400">
        <f t="shared" si="87"/>
        <v>0</v>
      </c>
      <c r="Z86" s="398">
        <f>DB!H58*$X86</f>
        <v>0</v>
      </c>
      <c r="AA86" s="402">
        <f>DB!I58*$X86</f>
        <v>0</v>
      </c>
      <c r="AB86" s="402">
        <f>DB!J58*$X86</f>
        <v>0</v>
      </c>
      <c r="AC86" s="402">
        <f>DB!K58*$X86</f>
        <v>0</v>
      </c>
      <c r="AD86" s="407">
        <f>DB!L58*$X86</f>
        <v>0</v>
      </c>
      <c r="AE86" s="401">
        <f>DB!M58*$X86</f>
        <v>0</v>
      </c>
      <c r="AF86" s="401">
        <f>DB!N58*$X86</f>
        <v>0</v>
      </c>
      <c r="AG86" s="401">
        <f>DB!O58*$X86</f>
        <v>0</v>
      </c>
      <c r="AH86" s="401">
        <f>DB!P58*$X86</f>
        <v>0</v>
      </c>
      <c r="AI86" s="401">
        <f>DB!Q58*$X86</f>
        <v>0</v>
      </c>
      <c r="AJ86" s="401">
        <f>DB!R58*$X86</f>
        <v>0</v>
      </c>
      <c r="AK86" s="402">
        <f>DB!S58*1000*$X86</f>
        <v>0</v>
      </c>
      <c r="AL86" s="401">
        <f>DB!T58*$X86</f>
        <v>0</v>
      </c>
      <c r="AM86" s="400">
        <f>DB!U58*1000*$X86</f>
        <v>0</v>
      </c>
      <c r="AN86" s="400">
        <f>DB!V58*1000*$X86</f>
        <v>0</v>
      </c>
      <c r="AO86" s="400">
        <f>DB!W58*1000*$X86</f>
        <v>0</v>
      </c>
      <c r="AP86" s="401">
        <f>DB!X58*1000*$X86</f>
        <v>0</v>
      </c>
      <c r="AQ86" s="400">
        <f>DB!Y58*1000*$X86</f>
        <v>0</v>
      </c>
      <c r="AR86" s="400">
        <f>DB!Z58*1000*$X86</f>
        <v>0</v>
      </c>
      <c r="AS86" s="400">
        <f>DB!AA58*1000*$X86</f>
        <v>0</v>
      </c>
      <c r="AT86" s="400">
        <f>DB!AB58*1000*$X86</f>
        <v>0</v>
      </c>
      <c r="AU86" s="400">
        <f>DB!AC58*1000*$X86</f>
        <v>0</v>
      </c>
      <c r="AV86" s="400">
        <f>DB!AD58*1000*$X86</f>
        <v>0</v>
      </c>
      <c r="AW86" s="401">
        <f>DB!AE58*1000*$X86</f>
        <v>0</v>
      </c>
      <c r="AX86" s="401">
        <f>DB!AF58*$X86</f>
        <v>0</v>
      </c>
    </row>
    <row r="87" spans="1:52" s="5" customFormat="1" ht="14.25" customHeight="1" x14ac:dyDescent="0.25">
      <c r="A87" s="24" t="str">
        <f>DB!B59</f>
        <v>EO07</v>
      </c>
      <c r="B87" s="24" t="str">
        <f>DB!B59</f>
        <v>EO07</v>
      </c>
      <c r="C87" s="70" t="s">
        <v>75</v>
      </c>
      <c r="D87" s="126" t="s">
        <v>83</v>
      </c>
      <c r="E87" s="113"/>
      <c r="F87" s="155" t="s">
        <v>51</v>
      </c>
      <c r="G87" s="130"/>
      <c r="H87" s="223">
        <f>DB!AI59</f>
        <v>0</v>
      </c>
      <c r="I87" s="224">
        <f>DB!AJ59</f>
        <v>0</v>
      </c>
      <c r="J87" s="224">
        <f>DB!AK59</f>
        <v>0</v>
      </c>
      <c r="K87" s="224">
        <f>DB!AL59</f>
        <v>0</v>
      </c>
      <c r="L87" s="224">
        <f>DB!AM59</f>
        <v>0</v>
      </c>
      <c r="M87" s="224">
        <f>DB!AN59</f>
        <v>0</v>
      </c>
      <c r="N87" s="224">
        <f>DB!AO59</f>
        <v>0</v>
      </c>
      <c r="O87" s="224">
        <f>DB!AP59</f>
        <v>0</v>
      </c>
      <c r="P87" s="224">
        <f>DB!AQ59</f>
        <v>0</v>
      </c>
      <c r="Q87" s="224">
        <f>DB!AR59</f>
        <v>0</v>
      </c>
      <c r="R87" s="224">
        <f t="shared" si="88"/>
        <v>0</v>
      </c>
      <c r="S87" s="224">
        <f>DB!AS59</f>
        <v>1</v>
      </c>
      <c r="T87" s="225">
        <f>DB!C59</f>
        <v>1</v>
      </c>
      <c r="U87" s="335">
        <f>DB!E59</f>
        <v>0</v>
      </c>
      <c r="V87" s="352">
        <f>DB!F59*1000</f>
        <v>0</v>
      </c>
      <c r="W87" s="177">
        <f t="shared" si="86"/>
        <v>0</v>
      </c>
      <c r="X87" s="450">
        <v>0.95763296901826367</v>
      </c>
      <c r="Y87" s="400">
        <f t="shared" si="87"/>
        <v>0</v>
      </c>
      <c r="Z87" s="398">
        <f>DB!H59*$X87</f>
        <v>0</v>
      </c>
      <c r="AA87" s="402">
        <f>DB!I59*$X87</f>
        <v>0</v>
      </c>
      <c r="AB87" s="402">
        <f>DB!J59*$X87</f>
        <v>0</v>
      </c>
      <c r="AC87" s="402">
        <f>DB!K59*$X87</f>
        <v>0</v>
      </c>
      <c r="AD87" s="407">
        <f>DB!L59*$X87</f>
        <v>0</v>
      </c>
      <c r="AE87" s="401">
        <f>DB!M59*$X87</f>
        <v>0</v>
      </c>
      <c r="AF87" s="401">
        <f>DB!N59*$X87</f>
        <v>0</v>
      </c>
      <c r="AG87" s="401">
        <f>DB!O59*$X87</f>
        <v>0</v>
      </c>
      <c r="AH87" s="401">
        <f>DB!P59*$X87</f>
        <v>0</v>
      </c>
      <c r="AI87" s="401">
        <f>DB!Q59*$X87</f>
        <v>0</v>
      </c>
      <c r="AJ87" s="401">
        <f>DB!R59*$X87</f>
        <v>0</v>
      </c>
      <c r="AK87" s="402">
        <f>DB!S59*1000*$X87</f>
        <v>0</v>
      </c>
      <c r="AL87" s="401">
        <f>DB!T59*$X87</f>
        <v>0</v>
      </c>
      <c r="AM87" s="400">
        <f>DB!U59*1000*$X87</f>
        <v>0</v>
      </c>
      <c r="AN87" s="400">
        <f>DB!V59*1000*$X87</f>
        <v>0</v>
      </c>
      <c r="AO87" s="400">
        <f>DB!W59*1000*$X87</f>
        <v>0</v>
      </c>
      <c r="AP87" s="401">
        <f>DB!X59*1000*$X87</f>
        <v>0</v>
      </c>
      <c r="AQ87" s="400">
        <f>DB!Y59*1000*$X87</f>
        <v>0</v>
      </c>
      <c r="AR87" s="400">
        <f>DB!Z59*1000*$X87</f>
        <v>0</v>
      </c>
      <c r="AS87" s="400">
        <f>DB!AA59*1000*$X87</f>
        <v>0</v>
      </c>
      <c r="AT87" s="400">
        <f>DB!AB59*1000*$X87</f>
        <v>0</v>
      </c>
      <c r="AU87" s="400">
        <f>DB!AC59*1000*$X87</f>
        <v>0</v>
      </c>
      <c r="AV87" s="400">
        <f>DB!AD59*1000*$X87</f>
        <v>0</v>
      </c>
      <c r="AW87" s="401">
        <f>DB!AE59*1000*$X87</f>
        <v>0</v>
      </c>
      <c r="AX87" s="401">
        <f>DB!AF59*$X87</f>
        <v>0</v>
      </c>
    </row>
    <row r="88" spans="1:52" s="5" customFormat="1" ht="27" customHeight="1" x14ac:dyDescent="0.25">
      <c r="A88" s="24" t="str">
        <f>DB!B60</f>
        <v>EO08</v>
      </c>
      <c r="B88" s="24" t="str">
        <f>DB!B60</f>
        <v>EO08</v>
      </c>
      <c r="C88" s="70" t="s">
        <v>168</v>
      </c>
      <c r="D88" s="469" t="s">
        <v>119</v>
      </c>
      <c r="E88" s="469"/>
      <c r="F88" s="158" t="s">
        <v>51</v>
      </c>
      <c r="G88" s="130"/>
      <c r="H88" s="223">
        <f>DB!AI60</f>
        <v>1</v>
      </c>
      <c r="I88" s="224">
        <f>DB!AJ60</f>
        <v>0</v>
      </c>
      <c r="J88" s="224">
        <f>DB!AK60</f>
        <v>2</v>
      </c>
      <c r="K88" s="224">
        <f>DB!AL60</f>
        <v>2</v>
      </c>
      <c r="L88" s="224">
        <f>DB!AM60</f>
        <v>55</v>
      </c>
      <c r="M88" s="224">
        <f>DB!AN60</f>
        <v>22</v>
      </c>
      <c r="N88" s="224">
        <f>DB!AO60</f>
        <v>10</v>
      </c>
      <c r="O88" s="224">
        <f>DB!AP60</f>
        <v>11</v>
      </c>
      <c r="P88" s="224">
        <f>DB!AQ60</f>
        <v>10</v>
      </c>
      <c r="Q88" s="224">
        <f>DB!AR60</f>
        <v>1</v>
      </c>
      <c r="R88" s="224">
        <f t="shared" si="88"/>
        <v>114</v>
      </c>
      <c r="S88" s="224">
        <f>DB!AS60</f>
        <v>5</v>
      </c>
      <c r="T88" s="225">
        <f>DB!C60</f>
        <v>119</v>
      </c>
      <c r="U88" s="335">
        <f>DB!E60</f>
        <v>11477.4</v>
      </c>
      <c r="V88" s="352">
        <f>DB!F60*1000</f>
        <v>33.054912000000002</v>
      </c>
      <c r="W88" s="177">
        <f t="shared" si="86"/>
        <v>96.448739495798321</v>
      </c>
      <c r="X88" s="450">
        <v>0.95763296901826367</v>
      </c>
      <c r="Y88" s="400">
        <f t="shared" si="87"/>
        <v>31.654473519197435</v>
      </c>
      <c r="Z88" s="398">
        <f>DB!H60*$X88</f>
        <v>3.165447351919743E-3</v>
      </c>
      <c r="AA88" s="402">
        <f>DB!I60*$X88</f>
        <v>3.165447351919743E-3</v>
      </c>
      <c r="AB88" s="402">
        <f>DB!J60*$X88</f>
        <v>3.165447351919743E-3</v>
      </c>
      <c r="AC88" s="402">
        <f>DB!K60*$X88</f>
        <v>3.165447351919743E-3</v>
      </c>
      <c r="AD88" s="407">
        <f>DB!L60*$X88</f>
        <v>2320.842689480517</v>
      </c>
      <c r="AE88" s="401">
        <f>DB!M60*$X88</f>
        <v>0.1899268411151846</v>
      </c>
      <c r="AF88" s="401">
        <f>DB!N60*$X88</f>
        <v>1.2234454015169807</v>
      </c>
      <c r="AG88" s="401">
        <f>DB!O60*$X88</f>
        <v>1.8992684111518459</v>
      </c>
      <c r="AH88" s="401">
        <f>DB!P60*$X88</f>
        <v>2.7222847226509791E-2</v>
      </c>
      <c r="AI88" s="401">
        <f>DB!Q60*$X88</f>
        <v>6.3308947038394857E-4</v>
      </c>
      <c r="AJ88" s="401">
        <f>DB!R60*$X88</f>
        <v>2.7222847226509791E-2</v>
      </c>
      <c r="AK88" s="402">
        <f>DB!S60*1000*$X88</f>
        <v>3.4819920871117176E-2</v>
      </c>
      <c r="AL88" s="401">
        <f>DB!T60*$X88</f>
        <v>2.5323578815357943E-3</v>
      </c>
      <c r="AM88" s="400">
        <f>DB!U60*1000*$X88</f>
        <v>0.23740855139398076</v>
      </c>
      <c r="AN88" s="400">
        <f>DB!V60*1000*$X88</f>
        <v>8.6416712707408987</v>
      </c>
      <c r="AO88" s="400">
        <f>DB!W60*1000*$X88</f>
        <v>0</v>
      </c>
      <c r="AP88" s="401">
        <f>DB!X60*1000*$X88</f>
        <v>0</v>
      </c>
      <c r="AQ88" s="400">
        <f>DB!Y60*1000*$X88</f>
        <v>0</v>
      </c>
      <c r="AR88" s="400">
        <f>DB!Z60*1000*$X88</f>
        <v>0</v>
      </c>
      <c r="AS88" s="400">
        <f>DB!AA60*1000*$X88</f>
        <v>0</v>
      </c>
      <c r="AT88" s="400">
        <f>DB!AB60*1000*$X88</f>
        <v>0</v>
      </c>
      <c r="AU88" s="400">
        <f>DB!AC60*1000*$X88</f>
        <v>0</v>
      </c>
      <c r="AV88" s="400">
        <f>DB!AD60*1000*$X88</f>
        <v>0</v>
      </c>
      <c r="AW88" s="401">
        <f>DB!AE60*1000*$X88</f>
        <v>0</v>
      </c>
      <c r="AX88" s="401">
        <f>DB!AF60*$X88</f>
        <v>0</v>
      </c>
    </row>
    <row r="89" spans="1:52" s="5" customFormat="1" ht="39.75" customHeight="1" x14ac:dyDescent="0.25">
      <c r="A89" s="24" t="str">
        <f>DB!B61</f>
        <v>EO09</v>
      </c>
      <c r="B89" s="24" t="str">
        <f>DB!B61</f>
        <v>EO09</v>
      </c>
      <c r="C89" s="126" t="s">
        <v>76</v>
      </c>
      <c r="D89" s="469" t="s">
        <v>113</v>
      </c>
      <c r="E89" s="469"/>
      <c r="F89" s="158">
        <v>9</v>
      </c>
      <c r="G89" s="130"/>
      <c r="H89" s="223">
        <f>DB!AI61</f>
        <v>0</v>
      </c>
      <c r="I89" s="224">
        <f>DB!AJ61</f>
        <v>1</v>
      </c>
      <c r="J89" s="224">
        <f>DB!AK61</f>
        <v>0</v>
      </c>
      <c r="K89" s="224">
        <f>DB!AL61</f>
        <v>3</v>
      </c>
      <c r="L89" s="224">
        <f>DB!AM61</f>
        <v>13</v>
      </c>
      <c r="M89" s="224">
        <f>DB!AN61</f>
        <v>10</v>
      </c>
      <c r="N89" s="224">
        <f>DB!AO61</f>
        <v>2</v>
      </c>
      <c r="O89" s="224">
        <f>DB!AP61</f>
        <v>7</v>
      </c>
      <c r="P89" s="224">
        <f>DB!AQ61</f>
        <v>5</v>
      </c>
      <c r="Q89" s="224">
        <f>DB!AR61</f>
        <v>0</v>
      </c>
      <c r="R89" s="224">
        <f t="shared" si="88"/>
        <v>41</v>
      </c>
      <c r="S89" s="224">
        <f>DB!AS61</f>
        <v>1</v>
      </c>
      <c r="T89" s="225">
        <f>DB!C61</f>
        <v>42</v>
      </c>
      <c r="U89" s="335">
        <f>DB!E61</f>
        <v>3408.4</v>
      </c>
      <c r="V89" s="352">
        <f>DB!F61*1000</f>
        <v>6.1351199999999997</v>
      </c>
      <c r="W89" s="177">
        <f t="shared" si="86"/>
        <v>81.152380952380952</v>
      </c>
      <c r="X89" s="450">
        <v>0.95763296901826367</v>
      </c>
      <c r="Y89" s="400">
        <f t="shared" si="87"/>
        <v>5.8751931808833291</v>
      </c>
      <c r="Z89" s="398">
        <f>DB!H61*$X89</f>
        <v>5.8751931808833291E-4</v>
      </c>
      <c r="AA89" s="402">
        <f>DB!I61*$X89</f>
        <v>5.8751931808833291E-4</v>
      </c>
      <c r="AB89" s="402">
        <f>DB!J61*$X89</f>
        <v>5.8751931808833291E-4</v>
      </c>
      <c r="AC89" s="402">
        <f>DB!K61*$X89</f>
        <v>5.8751931808833291E-4</v>
      </c>
      <c r="AD89" s="407">
        <f>DB!L61*$X89</f>
        <v>430.757413636004</v>
      </c>
      <c r="AE89" s="401">
        <f>DB!M61*$X89</f>
        <v>3.525115908529998E-2</v>
      </c>
      <c r="AF89" s="401">
        <f>DB!N61*$X89</f>
        <v>0.22707621644114068</v>
      </c>
      <c r="AG89" s="401">
        <f>DB!O61*$X89</f>
        <v>0.35251159085299982</v>
      </c>
      <c r="AH89" s="401">
        <f>DB!P61*$X89</f>
        <v>5.0526661355596641E-3</v>
      </c>
      <c r="AI89" s="401">
        <f>DB!Q61*$X89</f>
        <v>1.175038636176666E-4</v>
      </c>
      <c r="AJ89" s="401">
        <f>DB!R61*$X89</f>
        <v>5.0526661355596641E-3</v>
      </c>
      <c r="AK89" s="402">
        <f>DB!S61*1000*$X89</f>
        <v>6.4627124989716633E-3</v>
      </c>
      <c r="AL89" s="401">
        <f>DB!T61*$X89</f>
        <v>4.700154544706664E-4</v>
      </c>
      <c r="AM89" s="400">
        <f>DB!U61*1000*$X89</f>
        <v>4.4063948856624978E-2</v>
      </c>
      <c r="AN89" s="400">
        <f>DB!V61*1000*$X89</f>
        <v>1.6039277383811488</v>
      </c>
      <c r="AO89" s="400">
        <f>DB!W61*1000*$X89</f>
        <v>0</v>
      </c>
      <c r="AP89" s="401">
        <f>DB!X61*1000*$X89</f>
        <v>0</v>
      </c>
      <c r="AQ89" s="400">
        <f>DB!Y61*1000*$X89</f>
        <v>0</v>
      </c>
      <c r="AR89" s="400">
        <f>DB!Z61*1000*$X89</f>
        <v>0</v>
      </c>
      <c r="AS89" s="400">
        <f>DB!AA61*1000*$X89</f>
        <v>0</v>
      </c>
      <c r="AT89" s="400">
        <f>DB!AB61*1000*$X89</f>
        <v>0</v>
      </c>
      <c r="AU89" s="400">
        <f>DB!AC61*1000*$X89</f>
        <v>0</v>
      </c>
      <c r="AV89" s="400">
        <f>DB!AD61*1000*$X89</f>
        <v>0</v>
      </c>
      <c r="AW89" s="401">
        <f>DB!AE61*1000*$X89</f>
        <v>0</v>
      </c>
      <c r="AX89" s="401">
        <f>DB!AF61*$X89</f>
        <v>0</v>
      </c>
    </row>
    <row r="90" spans="1:52" s="5" customFormat="1" ht="27" customHeight="1" x14ac:dyDescent="0.25">
      <c r="A90" s="24" t="str">
        <f>DB!B62</f>
        <v>EO10</v>
      </c>
      <c r="B90" s="24" t="str">
        <f>DB!B62</f>
        <v>EO10</v>
      </c>
      <c r="C90" s="70" t="s">
        <v>77</v>
      </c>
      <c r="D90" s="469" t="s">
        <v>79</v>
      </c>
      <c r="E90" s="469"/>
      <c r="F90" s="155" t="s">
        <v>51</v>
      </c>
      <c r="G90" s="130"/>
      <c r="H90" s="223">
        <f>DB!AI62</f>
        <v>0</v>
      </c>
      <c r="I90" s="224">
        <f>DB!AJ62</f>
        <v>0</v>
      </c>
      <c r="J90" s="224">
        <f>DB!AK62</f>
        <v>0</v>
      </c>
      <c r="K90" s="224">
        <f>DB!AL62</f>
        <v>0</v>
      </c>
      <c r="L90" s="224">
        <f>DB!AM62</f>
        <v>5</v>
      </c>
      <c r="M90" s="224">
        <f>DB!AN62</f>
        <v>0</v>
      </c>
      <c r="N90" s="224">
        <f>DB!AO62</f>
        <v>3</v>
      </c>
      <c r="O90" s="224">
        <f>DB!AP62</f>
        <v>1</v>
      </c>
      <c r="P90" s="224">
        <f>DB!AQ62</f>
        <v>2</v>
      </c>
      <c r="Q90" s="224">
        <f>DB!AR62</f>
        <v>1</v>
      </c>
      <c r="R90" s="224">
        <f t="shared" si="88"/>
        <v>12</v>
      </c>
      <c r="S90" s="224">
        <f>DB!AS62</f>
        <v>0</v>
      </c>
      <c r="T90" s="225">
        <f>DB!C62</f>
        <v>12</v>
      </c>
      <c r="U90" s="335">
        <f>DB!E62</f>
        <v>974.4</v>
      </c>
      <c r="V90" s="352">
        <f>DB!F62*1000</f>
        <v>2.4554879999999999</v>
      </c>
      <c r="W90" s="177">
        <f t="shared" si="86"/>
        <v>81.2</v>
      </c>
      <c r="X90" s="450">
        <v>0.95763296901826367</v>
      </c>
      <c r="Y90" s="400">
        <f t="shared" si="87"/>
        <v>2.3514562638287182</v>
      </c>
      <c r="Z90" s="398">
        <f>DB!H62*$X90</f>
        <v>2.3514562638287181E-4</v>
      </c>
      <c r="AA90" s="402">
        <f>DB!I62*$X90</f>
        <v>2.3514562638287181E-4</v>
      </c>
      <c r="AB90" s="402">
        <f>DB!J62*$X90</f>
        <v>2.3514562638287181E-4</v>
      </c>
      <c r="AC90" s="402">
        <f>DB!K62*$X90</f>
        <v>2.3514562638287181E-4</v>
      </c>
      <c r="AD90" s="407">
        <f>DB!L62*$X90</f>
        <v>172.40407035139395</v>
      </c>
      <c r="AE90" s="401">
        <f>DB!M62*$X90</f>
        <v>1.4108737582972309E-2</v>
      </c>
      <c r="AF90" s="401">
        <f>DB!N62*$X90</f>
        <v>9.0883784596979961E-2</v>
      </c>
      <c r="AG90" s="401">
        <f>DB!O62*$X90</f>
        <v>0.14108737582972311</v>
      </c>
      <c r="AH90" s="401">
        <f>DB!P62*$X90</f>
        <v>2.0222523868926976E-3</v>
      </c>
      <c r="AI90" s="401">
        <f>DB!Q62*$X90</f>
        <v>4.7029125276574365E-5</v>
      </c>
      <c r="AJ90" s="401">
        <f>DB!R62*$X90</f>
        <v>2.0222523868926976E-3</v>
      </c>
      <c r="AK90" s="402">
        <f>DB!S62*1000*$X90</f>
        <v>2.5866018902115902E-3</v>
      </c>
      <c r="AL90" s="401">
        <f>DB!T62*$X90</f>
        <v>1.8811650110629746E-4</v>
      </c>
      <c r="AM90" s="400">
        <f>DB!U62*1000*$X90</f>
        <v>1.7635921978715385E-2</v>
      </c>
      <c r="AN90" s="400">
        <f>DB!V62*1000*$X90</f>
        <v>0.64194756002524012</v>
      </c>
      <c r="AO90" s="400">
        <f>DB!W62*1000*$X90</f>
        <v>0</v>
      </c>
      <c r="AP90" s="401">
        <f>DB!X62*1000*$X90</f>
        <v>0</v>
      </c>
      <c r="AQ90" s="400">
        <f>DB!Y62*1000*$X90</f>
        <v>0</v>
      </c>
      <c r="AR90" s="400">
        <f>DB!Z62*1000*$X90</f>
        <v>0</v>
      </c>
      <c r="AS90" s="400">
        <f>DB!AA62*1000*$X90</f>
        <v>0</v>
      </c>
      <c r="AT90" s="400">
        <f>DB!AB62*1000*$X90</f>
        <v>0</v>
      </c>
      <c r="AU90" s="400">
        <f>DB!AC62*1000*$X90</f>
        <v>0</v>
      </c>
      <c r="AV90" s="400">
        <f>DB!AD62*1000*$X90</f>
        <v>0</v>
      </c>
      <c r="AW90" s="401">
        <f>DB!AE62*1000*$X90</f>
        <v>0</v>
      </c>
      <c r="AX90" s="401">
        <f>DB!AF62*$X90</f>
        <v>0</v>
      </c>
    </row>
    <row r="91" spans="1:52" s="5" customFormat="1" ht="14.25" customHeight="1" thickBot="1" x14ac:dyDescent="0.3">
      <c r="A91" s="24" t="str">
        <f>DB!B63</f>
        <v>EO11</v>
      </c>
      <c r="B91" s="24" t="str">
        <f>DB!B63</f>
        <v>EO11</v>
      </c>
      <c r="C91" s="211" t="s">
        <v>72</v>
      </c>
      <c r="D91" s="41" t="s">
        <v>131</v>
      </c>
      <c r="E91" s="98"/>
      <c r="F91" s="156" t="s">
        <v>51</v>
      </c>
      <c r="G91" s="131"/>
      <c r="H91" s="226">
        <f>DB!AI63</f>
        <v>1</v>
      </c>
      <c r="I91" s="227">
        <f>DB!AJ63</f>
        <v>16</v>
      </c>
      <c r="J91" s="227">
        <f>DB!AK63</f>
        <v>10</v>
      </c>
      <c r="K91" s="227">
        <f>DB!AL63</f>
        <v>26</v>
      </c>
      <c r="L91" s="227">
        <f>DB!AM63</f>
        <v>336</v>
      </c>
      <c r="M91" s="227">
        <f>DB!AN63</f>
        <v>399</v>
      </c>
      <c r="N91" s="227">
        <f>DB!AO63</f>
        <v>307</v>
      </c>
      <c r="O91" s="227">
        <f>DB!AP63</f>
        <v>206</v>
      </c>
      <c r="P91" s="227">
        <f>DB!AQ63</f>
        <v>129</v>
      </c>
      <c r="Q91" s="227">
        <f>DB!AR63</f>
        <v>17</v>
      </c>
      <c r="R91" s="227">
        <f t="shared" si="88"/>
        <v>1447</v>
      </c>
      <c r="S91" s="227">
        <f>DB!AS63</f>
        <v>157</v>
      </c>
      <c r="T91" s="228">
        <f>DB!C63</f>
        <v>1604</v>
      </c>
      <c r="U91" s="336">
        <f>DB!E63</f>
        <v>14671.06</v>
      </c>
      <c r="V91" s="353">
        <f>DB!F63*1000</f>
        <v>22.6579850640003</v>
      </c>
      <c r="W91" s="204">
        <f t="shared" si="86"/>
        <v>9.1465461346633408</v>
      </c>
      <c r="X91" s="451">
        <v>0.95763296901826367</v>
      </c>
      <c r="Y91" s="411">
        <f t="shared" si="87"/>
        <v>21.698033508810081</v>
      </c>
      <c r="Z91" s="412">
        <f>DB!H63*$X91</f>
        <v>2.1698033508809889E-3</v>
      </c>
      <c r="AA91" s="413">
        <f>DB!I63*$X91</f>
        <v>2.1698033508809889E-3</v>
      </c>
      <c r="AB91" s="413">
        <f>DB!J63*$X91</f>
        <v>2.1698033508809889E-3</v>
      </c>
      <c r="AC91" s="413">
        <f>DB!K63*$X91</f>
        <v>2.1698033508809889E-3</v>
      </c>
      <c r="AD91" s="414">
        <f>DB!L63*$X91</f>
        <v>1590.8564207989241</v>
      </c>
      <c r="AE91" s="415">
        <f>DB!M63*$X91</f>
        <v>0.13018820105285875</v>
      </c>
      <c r="AF91" s="415">
        <f>DB!N63*$X91</f>
        <v>0.83862899511549371</v>
      </c>
      <c r="AG91" s="415">
        <f>DB!O63*$X91</f>
        <v>1.3018820105285875</v>
      </c>
      <c r="AH91" s="415">
        <f>DB!P63*$X91</f>
        <v>1.866030881757642E-2</v>
      </c>
      <c r="AI91" s="415">
        <f>DB!Q63*$X91</f>
        <v>4.339606701761959E-4</v>
      </c>
      <c r="AJ91" s="415">
        <f>DB!R63*$X91</f>
        <v>1.866030881757642E-2</v>
      </c>
      <c r="AK91" s="413">
        <f>DB!S63*1000*$X91</f>
        <v>2.386783685969068E-2</v>
      </c>
      <c r="AL91" s="415">
        <f>DB!T63*$X91</f>
        <v>1.7358426807047836E-3</v>
      </c>
      <c r="AM91" s="416">
        <f>DB!U63*1000*$X91</f>
        <v>0.16273525131607441</v>
      </c>
      <c r="AN91" s="416">
        <f>DB!V63*1000*$X91</f>
        <v>5.9235631479051216</v>
      </c>
      <c r="AO91" s="416">
        <f>DB!W63*1000*$X91</f>
        <v>0</v>
      </c>
      <c r="AP91" s="415">
        <f>DB!X63*1000*$X91</f>
        <v>0</v>
      </c>
      <c r="AQ91" s="416">
        <f>DB!Y63*1000*$X91</f>
        <v>0</v>
      </c>
      <c r="AR91" s="416">
        <f>DB!Z63*1000*$X91</f>
        <v>0</v>
      </c>
      <c r="AS91" s="416">
        <f>DB!AA63*1000*$X91</f>
        <v>0</v>
      </c>
      <c r="AT91" s="416">
        <f>DB!AB63*1000*$X91</f>
        <v>0</v>
      </c>
      <c r="AU91" s="416">
        <f>DB!AC63*1000*$X91</f>
        <v>0</v>
      </c>
      <c r="AV91" s="416">
        <f>DB!AD63*1000*$X91</f>
        <v>0</v>
      </c>
      <c r="AW91" s="415">
        <f>DB!AE63*1000*$X91</f>
        <v>0</v>
      </c>
      <c r="AX91" s="415">
        <f>DB!AF63*$X91</f>
        <v>0</v>
      </c>
    </row>
    <row r="92" spans="1:52" s="1" customFormat="1" ht="15" customHeight="1" x14ac:dyDescent="0.25">
      <c r="C92" s="44" t="s">
        <v>174</v>
      </c>
      <c r="D92" s="44"/>
      <c r="E92" s="96"/>
      <c r="F92" s="157"/>
      <c r="G92" s="129"/>
      <c r="H92" s="229">
        <f t="shared" ref="H92:S92" si="89">SUM(H81:H91)</f>
        <v>4</v>
      </c>
      <c r="I92" s="230">
        <f t="shared" si="89"/>
        <v>21</v>
      </c>
      <c r="J92" s="230">
        <f t="shared" si="89"/>
        <v>19</v>
      </c>
      <c r="K92" s="230">
        <f t="shared" si="89"/>
        <v>62</v>
      </c>
      <c r="L92" s="230">
        <f t="shared" si="89"/>
        <v>9861</v>
      </c>
      <c r="M92" s="230">
        <f t="shared" si="89"/>
        <v>5780</v>
      </c>
      <c r="N92" s="230">
        <f t="shared" si="89"/>
        <v>1422</v>
      </c>
      <c r="O92" s="230">
        <f t="shared" si="89"/>
        <v>876</v>
      </c>
      <c r="P92" s="230">
        <f t="shared" si="89"/>
        <v>737</v>
      </c>
      <c r="Q92" s="230">
        <f t="shared" si="89"/>
        <v>131</v>
      </c>
      <c r="R92" s="230">
        <f t="shared" si="89"/>
        <v>18913</v>
      </c>
      <c r="S92" s="230">
        <f t="shared" si="89"/>
        <v>167</v>
      </c>
      <c r="T92" s="231">
        <f>SUM(T81:T91)</f>
        <v>19080</v>
      </c>
      <c r="U92" s="337">
        <f>SUM(U81:U91)</f>
        <v>547198.70999999915</v>
      </c>
      <c r="V92" s="354">
        <f>SUM(V81:V91)</f>
        <v>2081.9558688791194</v>
      </c>
      <c r="W92" s="239"/>
      <c r="X92" s="394"/>
      <c r="Y92" s="445">
        <f>SUM(Y81:Y91)</f>
        <v>1993.7495800797099</v>
      </c>
      <c r="Z92" s="452">
        <f t="shared" ref="Z92:AX92" si="90">SUM(Z81:Z91)</f>
        <v>0.60957140353245098</v>
      </c>
      <c r="AA92" s="453">
        <f t="shared" si="90"/>
        <v>0.5103492276417908</v>
      </c>
      <c r="AB92" s="453">
        <f t="shared" si="90"/>
        <v>0.60957140353245098</v>
      </c>
      <c r="AC92" s="453">
        <f t="shared" si="90"/>
        <v>0.60957140353245098</v>
      </c>
      <c r="AD92" s="454">
        <f t="shared" si="90"/>
        <v>146177.73171229986</v>
      </c>
      <c r="AE92" s="455">
        <f t="shared" si="90"/>
        <v>11.962497480478643</v>
      </c>
      <c r="AF92" s="455">
        <f t="shared" si="90"/>
        <v>76.821225042748054</v>
      </c>
      <c r="AG92" s="455">
        <f t="shared" si="90"/>
        <v>119.62497480478234</v>
      </c>
      <c r="AH92" s="455">
        <f t="shared" si="90"/>
        <v>1.714624638868518</v>
      </c>
      <c r="AI92" s="455">
        <f t="shared" si="90"/>
        <v>3.9874991601595543E-2</v>
      </c>
      <c r="AJ92" s="455">
        <f t="shared" si="90"/>
        <v>1.714624638868518</v>
      </c>
      <c r="AK92" s="453">
        <f>SUM(AK81:AK91)</f>
        <v>2.1931245380873721</v>
      </c>
      <c r="AL92" s="455">
        <f t="shared" si="90"/>
        <v>0.15949996640638181</v>
      </c>
      <c r="AM92" s="456">
        <f>SUM(AM81:AM91)</f>
        <v>14.953121850597507</v>
      </c>
      <c r="AN92" s="456">
        <f>SUM(AN81:AN91)</f>
        <v>544.29363536178096</v>
      </c>
      <c r="AO92" s="456">
        <f t="shared" ref="AO92" si="91">SUM(AO81:AO91)</f>
        <v>0</v>
      </c>
      <c r="AP92" s="455">
        <f>SUM(AP81:AP91)</f>
        <v>0</v>
      </c>
      <c r="AQ92" s="456">
        <f t="shared" ref="AQ92" si="92">SUM(AQ81:AQ91)</f>
        <v>0</v>
      </c>
      <c r="AR92" s="456">
        <f>SUM(AR81:AR91)</f>
        <v>0</v>
      </c>
      <c r="AS92" s="456">
        <f>SUM(AS81:AS91)</f>
        <v>0</v>
      </c>
      <c r="AT92" s="456">
        <f t="shared" si="90"/>
        <v>0</v>
      </c>
      <c r="AU92" s="456">
        <f t="shared" si="90"/>
        <v>0</v>
      </c>
      <c r="AV92" s="456">
        <f>SUM(AV81:AV91)</f>
        <v>0</v>
      </c>
      <c r="AW92" s="455">
        <f>SUM(AW81:AW91)</f>
        <v>0</v>
      </c>
      <c r="AX92" s="455">
        <f t="shared" si="90"/>
        <v>0</v>
      </c>
    </row>
    <row r="93" spans="1:52" s="30" customFormat="1" x14ac:dyDescent="0.25">
      <c r="C93" s="148"/>
      <c r="D93" s="111"/>
      <c r="E93" s="149"/>
      <c r="F93" s="150"/>
      <c r="G93" s="28"/>
      <c r="H93" s="246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48"/>
      <c r="U93" s="340"/>
      <c r="V93" s="357"/>
      <c r="W93" s="234"/>
      <c r="X93" s="376"/>
      <c r="Y93" s="357"/>
      <c r="Z93" s="285"/>
      <c r="AA93" s="286"/>
      <c r="AB93" s="286"/>
      <c r="AC93" s="286"/>
      <c r="AD93" s="308"/>
      <c r="AE93" s="314"/>
      <c r="AF93" s="314"/>
      <c r="AG93" s="314"/>
      <c r="AH93" s="314"/>
      <c r="AI93" s="314"/>
      <c r="AJ93" s="314"/>
      <c r="AK93" s="293"/>
      <c r="AL93" s="314"/>
      <c r="AM93" s="357"/>
      <c r="AN93" s="357"/>
      <c r="AO93" s="357"/>
      <c r="AP93" s="318"/>
      <c r="AQ93" s="357"/>
      <c r="AR93" s="357"/>
      <c r="AS93" s="357"/>
      <c r="AT93" s="357"/>
      <c r="AU93" s="357"/>
      <c r="AV93" s="357"/>
      <c r="AW93" s="318"/>
      <c r="AX93" s="314"/>
      <c r="AY93" s="26"/>
      <c r="AZ93" s="26"/>
    </row>
    <row r="94" spans="1:52" s="26" customFormat="1" ht="13.5" customHeight="1" x14ac:dyDescent="0.25">
      <c r="C94" s="85" t="s">
        <v>45</v>
      </c>
      <c r="D94" s="76"/>
      <c r="E94" s="48"/>
      <c r="F94" s="195"/>
      <c r="G94" s="134"/>
      <c r="H94" s="249"/>
      <c r="I94" s="250"/>
      <c r="J94" s="250"/>
      <c r="K94" s="250"/>
      <c r="L94" s="250"/>
      <c r="M94" s="250"/>
      <c r="N94" s="250"/>
      <c r="O94" s="250"/>
      <c r="P94" s="250"/>
      <c r="Q94" s="250"/>
      <c r="R94" s="250"/>
      <c r="S94" s="250"/>
      <c r="T94" s="251"/>
      <c r="U94" s="341"/>
      <c r="V94" s="358"/>
      <c r="W94" s="201"/>
      <c r="X94" s="377"/>
      <c r="Y94" s="358"/>
      <c r="Z94" s="287"/>
      <c r="AA94" s="288"/>
      <c r="AB94" s="288"/>
      <c r="AC94" s="288"/>
      <c r="AD94" s="250"/>
      <c r="AE94" s="315"/>
      <c r="AF94" s="315"/>
      <c r="AG94" s="315"/>
      <c r="AH94" s="315"/>
      <c r="AI94" s="315"/>
      <c r="AJ94" s="315"/>
      <c r="AK94" s="288"/>
      <c r="AL94" s="315"/>
      <c r="AM94" s="358"/>
      <c r="AN94" s="358"/>
      <c r="AO94" s="358"/>
      <c r="AP94" s="315"/>
      <c r="AQ94" s="358"/>
      <c r="AR94" s="358"/>
      <c r="AS94" s="358"/>
      <c r="AT94" s="358"/>
      <c r="AU94" s="358"/>
      <c r="AV94" s="358"/>
      <c r="AW94" s="315"/>
      <c r="AX94" s="315"/>
    </row>
    <row r="95" spans="1:52" s="26" customFormat="1" ht="13.5" customHeight="1" x14ac:dyDescent="0.25">
      <c r="C95" s="88"/>
      <c r="D95" s="77"/>
      <c r="E95" s="52"/>
      <c r="F95" s="200"/>
      <c r="G95" s="142"/>
      <c r="H95" s="252"/>
      <c r="I95" s="253"/>
      <c r="J95" s="253"/>
      <c r="K95" s="253"/>
      <c r="L95" s="253"/>
      <c r="M95" s="253"/>
      <c r="N95" s="253"/>
      <c r="O95" s="253"/>
      <c r="P95" s="253"/>
      <c r="Q95" s="253"/>
      <c r="R95" s="253"/>
      <c r="S95" s="253"/>
      <c r="T95" s="254"/>
      <c r="U95" s="342"/>
      <c r="V95" s="359"/>
      <c r="W95" s="202"/>
      <c r="X95" s="378"/>
      <c r="Y95" s="359"/>
      <c r="Z95" s="289"/>
      <c r="AA95" s="290"/>
      <c r="AB95" s="290"/>
      <c r="AC95" s="290"/>
      <c r="AD95" s="253"/>
      <c r="AE95" s="316"/>
      <c r="AF95" s="316"/>
      <c r="AG95" s="316"/>
      <c r="AH95" s="316"/>
      <c r="AI95" s="316"/>
      <c r="AJ95" s="316"/>
      <c r="AK95" s="290"/>
      <c r="AL95" s="316"/>
      <c r="AM95" s="359"/>
      <c r="AN95" s="359"/>
      <c r="AO95" s="359"/>
      <c r="AP95" s="316"/>
      <c r="AQ95" s="359"/>
      <c r="AR95" s="359"/>
      <c r="AS95" s="359"/>
      <c r="AT95" s="359"/>
      <c r="AU95" s="359"/>
      <c r="AV95" s="359"/>
      <c r="AW95" s="316"/>
      <c r="AX95" s="316"/>
    </row>
    <row r="96" spans="1:52" s="1" customFormat="1" x14ac:dyDescent="0.25">
      <c r="A96" s="24" t="str">
        <f>DB!B23</f>
        <v>EG01</v>
      </c>
      <c r="B96" s="24" t="str">
        <f>DB!B23</f>
        <v>EG01</v>
      </c>
      <c r="C96" s="69" t="s">
        <v>153</v>
      </c>
      <c r="D96" s="69" t="s">
        <v>30</v>
      </c>
      <c r="E96" s="119" t="s">
        <v>115</v>
      </c>
      <c r="F96" s="161" t="s">
        <v>107</v>
      </c>
      <c r="G96" s="127"/>
      <c r="H96" s="223">
        <f>DB!AI23</f>
        <v>5</v>
      </c>
      <c r="I96" s="224">
        <f>DB!AJ23</f>
        <v>9</v>
      </c>
      <c r="J96" s="224">
        <f>DB!AK23</f>
        <v>7</v>
      </c>
      <c r="K96" s="224">
        <f>DB!AL23</f>
        <v>82</v>
      </c>
      <c r="L96" s="224">
        <f>DB!AM23</f>
        <v>4385</v>
      </c>
      <c r="M96" s="224">
        <f>DB!AN23</f>
        <v>5233</v>
      </c>
      <c r="N96" s="224">
        <f>DB!AO23</f>
        <v>1371</v>
      </c>
      <c r="O96" s="224">
        <f>DB!AP23</f>
        <v>1397</v>
      </c>
      <c r="P96" s="224">
        <f>DB!AQ23</f>
        <v>2434</v>
      </c>
      <c r="Q96" s="224">
        <f>DB!AR23</f>
        <v>476</v>
      </c>
      <c r="R96" s="224">
        <f>SUM(H96:Q96)</f>
        <v>15399</v>
      </c>
      <c r="S96" s="224">
        <f>DB!AS23</f>
        <v>24</v>
      </c>
      <c r="T96" s="225">
        <f>DB!C23</f>
        <v>15423</v>
      </c>
      <c r="U96" s="335">
        <f>DB!E23</f>
        <v>298718.13000000297</v>
      </c>
      <c r="V96" s="352">
        <f>DB!F23*1000</f>
        <v>1105.55765928864</v>
      </c>
      <c r="W96" s="177">
        <f t="shared" ref="W96:W110" si="93">IF(T96=0,0,U96/T96)</f>
        <v>19.368354405757827</v>
      </c>
      <c r="X96" s="450">
        <v>0.81063762535559336</v>
      </c>
      <c r="Y96" s="400">
        <f t="shared" ref="Y96:Y110" si="94">V96*X96</f>
        <v>896.20663561943127</v>
      </c>
      <c r="Z96" s="398">
        <f>DB!H23*$X96</f>
        <v>2.6886199068581074E-2</v>
      </c>
      <c r="AA96" s="402">
        <f>DB!I23*$X96</f>
        <v>2.6886199068581074E-2</v>
      </c>
      <c r="AB96" s="402">
        <f>DB!J23*$X96</f>
        <v>2.6886199068581074E-2</v>
      </c>
      <c r="AC96" s="402">
        <f>DB!K23*$X96</f>
        <v>2.6886199068581074E-2</v>
      </c>
      <c r="AD96" s="407">
        <f>DB!L23*$X96</f>
        <v>50004.74544101736</v>
      </c>
      <c r="AE96" s="401">
        <f>DB!M23*$X96</f>
        <v>5.6909121361831989</v>
      </c>
      <c r="AF96" s="401">
        <f>DB!N23*$X96</f>
        <v>15.114180214861067</v>
      </c>
      <c r="AG96" s="401">
        <f>DB!O23*$X96</f>
        <v>0.44810331780971563</v>
      </c>
      <c r="AH96" s="401">
        <f>DB!P23*$X96</f>
        <v>1.2188410244425074</v>
      </c>
      <c r="AI96" s="401">
        <f>DB!Q23*$X96</f>
        <v>1.2770944557576231</v>
      </c>
      <c r="AJ96" s="401">
        <f>DB!R23*$X96</f>
        <v>0.24018337834599499</v>
      </c>
      <c r="AK96" s="402">
        <f>DB!S23*1000*$X96</f>
        <v>0.88276353608509894</v>
      </c>
      <c r="AL96" s="401">
        <f>DB!T23*$X96</f>
        <v>0</v>
      </c>
      <c r="AM96" s="400">
        <f>DB!U23*1000*$X96</f>
        <v>9.8582729918133882E-2</v>
      </c>
      <c r="AN96" s="400">
        <f>DB!V23*1000*$X96</f>
        <v>110.23341618118785</v>
      </c>
      <c r="AO96" s="400">
        <f>DB!W23*1000*$X96</f>
        <v>0</v>
      </c>
      <c r="AP96" s="401">
        <f>DB!X23*1000*$X96</f>
        <v>0</v>
      </c>
      <c r="AQ96" s="400">
        <f>DB!Y23*1000*$X96</f>
        <v>0</v>
      </c>
      <c r="AR96" s="400">
        <f>DB!Z23*1000*$X96</f>
        <v>0</v>
      </c>
      <c r="AS96" s="400">
        <f>DB!AA23*1000*$X96</f>
        <v>0</v>
      </c>
      <c r="AT96" s="400">
        <f>DB!AB23*1000*$X96</f>
        <v>26.886199068581075</v>
      </c>
      <c r="AU96" s="400">
        <f>DB!AC23*1000*$X96</f>
        <v>0</v>
      </c>
      <c r="AV96" s="400">
        <f>DB!AD23*1000*$X96</f>
        <v>0</v>
      </c>
      <c r="AW96" s="401">
        <f>DB!AE23*1000*$X96</f>
        <v>0</v>
      </c>
      <c r="AX96" s="401">
        <f>DB!AF23*$X96</f>
        <v>0</v>
      </c>
    </row>
    <row r="97" spans="1:52" s="1" customFormat="1" x14ac:dyDescent="0.25">
      <c r="A97" s="24" t="str">
        <f>DB!B24</f>
        <v>EG02</v>
      </c>
      <c r="B97" s="24" t="str">
        <f>DB!B24</f>
        <v>EG02</v>
      </c>
      <c r="C97" s="125" t="s">
        <v>84</v>
      </c>
      <c r="D97" s="111"/>
      <c r="E97" s="120" t="s">
        <v>86</v>
      </c>
      <c r="F97" s="162"/>
      <c r="G97" s="128"/>
      <c r="H97" s="223">
        <f>DB!AI24</f>
        <v>3</v>
      </c>
      <c r="I97" s="224">
        <f>DB!AJ24</f>
        <v>4</v>
      </c>
      <c r="J97" s="224">
        <f>DB!AK24</f>
        <v>7</v>
      </c>
      <c r="K97" s="224">
        <f>DB!AL24</f>
        <v>21</v>
      </c>
      <c r="L97" s="224">
        <f>DB!AM24</f>
        <v>1322</v>
      </c>
      <c r="M97" s="224">
        <f>DB!AN24</f>
        <v>2063</v>
      </c>
      <c r="N97" s="224">
        <f>DB!AO24</f>
        <v>632</v>
      </c>
      <c r="O97" s="224">
        <f>DB!AP24</f>
        <v>362</v>
      </c>
      <c r="P97" s="224">
        <f>DB!AQ24</f>
        <v>573</v>
      </c>
      <c r="Q97" s="224">
        <f>DB!AR24</f>
        <v>115</v>
      </c>
      <c r="R97" s="224">
        <f t="shared" ref="R97:R110" si="95">SUM(H97:Q97)</f>
        <v>5102</v>
      </c>
      <c r="S97" s="224">
        <f>DB!AS24</f>
        <v>4</v>
      </c>
      <c r="T97" s="225">
        <f>DB!C24</f>
        <v>5106</v>
      </c>
      <c r="U97" s="335">
        <f>DB!E24</f>
        <v>178716.38000000099</v>
      </c>
      <c r="V97" s="352">
        <f>DB!F24*1000</f>
        <v>644.82983478761003</v>
      </c>
      <c r="W97" s="177">
        <f t="shared" si="93"/>
        <v>35.001249510380141</v>
      </c>
      <c r="X97" s="450">
        <v>0.81063762535559336</v>
      </c>
      <c r="Y97" s="400">
        <f t="shared" si="94"/>
        <v>522.72332603066775</v>
      </c>
      <c r="Z97" s="398">
        <f>DB!H24*$X97</f>
        <v>1.5681699780919871E-2</v>
      </c>
      <c r="AA97" s="402">
        <f>DB!I24*$X97</f>
        <v>1.5681699780919871E-2</v>
      </c>
      <c r="AB97" s="402">
        <f>DB!J24*$X97</f>
        <v>1.5681699780919871E-2</v>
      </c>
      <c r="AC97" s="402">
        <f>DB!K24*$X97</f>
        <v>1.5681699780919871E-2</v>
      </c>
      <c r="AD97" s="407">
        <f>DB!L24*$X97</f>
        <v>29165.870699207473</v>
      </c>
      <c r="AE97" s="401">
        <f>DB!M24*$X97</f>
        <v>3.3192931202947702</v>
      </c>
      <c r="AF97" s="401">
        <f>DB!N24*$X97</f>
        <v>14.962754160194599</v>
      </c>
      <c r="AG97" s="401">
        <f>DB!O24*$X97</f>
        <v>0.26136166301533387</v>
      </c>
      <c r="AH97" s="401">
        <f>DB!P24*$X97</f>
        <v>0.7109037234017036</v>
      </c>
      <c r="AI97" s="401">
        <f>DB!Q24*$X97</f>
        <v>0.74488073959371515</v>
      </c>
      <c r="AJ97" s="401">
        <f>DB!R24*$X97</f>
        <v>0.14008985137622018</v>
      </c>
      <c r="AK97" s="402">
        <f>DB!S24*1000*$X97</f>
        <v>0.51488247614021276</v>
      </c>
      <c r="AL97" s="401">
        <f>DB!T24*$X97</f>
        <v>0</v>
      </c>
      <c r="AM97" s="400">
        <f>DB!U24*1000*$X97</f>
        <v>5.7499565863372806E-2</v>
      </c>
      <c r="AN97" s="400">
        <f>DB!V24*1000*$X97</f>
        <v>64.294969101771784</v>
      </c>
      <c r="AO97" s="400">
        <f>DB!W24*1000*$X97</f>
        <v>0</v>
      </c>
      <c r="AP97" s="401">
        <f>DB!X24*1000*$X97</f>
        <v>0</v>
      </c>
      <c r="AQ97" s="400">
        <f>DB!Y24*1000*$X97</f>
        <v>0</v>
      </c>
      <c r="AR97" s="400">
        <f>DB!Z24*1000*$X97</f>
        <v>0</v>
      </c>
      <c r="AS97" s="400">
        <f>DB!AA24*1000*$X97</f>
        <v>0</v>
      </c>
      <c r="AT97" s="400">
        <f>DB!AB24*1000*$X97</f>
        <v>15.681699780919871</v>
      </c>
      <c r="AU97" s="400">
        <f>DB!AC24*1000*$X97</f>
        <v>0</v>
      </c>
      <c r="AV97" s="400">
        <f>DB!AD24*1000*$X97</f>
        <v>0</v>
      </c>
      <c r="AW97" s="401">
        <f>DB!AE24*1000*$X97</f>
        <v>0</v>
      </c>
      <c r="AX97" s="401">
        <f>DB!AF24*$X97</f>
        <v>0</v>
      </c>
    </row>
    <row r="98" spans="1:52" s="1" customFormat="1" x14ac:dyDescent="0.25">
      <c r="A98" s="24" t="str">
        <f>DB!B25</f>
        <v>EG03</v>
      </c>
      <c r="B98" s="24" t="str">
        <f>DB!B25</f>
        <v>EG03</v>
      </c>
      <c r="C98" s="111"/>
      <c r="D98" s="111"/>
      <c r="E98" s="121" t="s">
        <v>12</v>
      </c>
      <c r="F98" s="157"/>
      <c r="G98" s="128"/>
      <c r="H98" s="223">
        <f>DB!AI25</f>
        <v>2</v>
      </c>
      <c r="I98" s="224">
        <f>DB!AJ25</f>
        <v>1</v>
      </c>
      <c r="J98" s="224">
        <f>DB!AK25</f>
        <v>0</v>
      </c>
      <c r="K98" s="224">
        <f>DB!AL25</f>
        <v>1</v>
      </c>
      <c r="L98" s="224">
        <f>DB!AM25</f>
        <v>778</v>
      </c>
      <c r="M98" s="224">
        <f>DB!AN25</f>
        <v>989</v>
      </c>
      <c r="N98" s="224">
        <f>DB!AO25</f>
        <v>330</v>
      </c>
      <c r="O98" s="224">
        <f>DB!AP25</f>
        <v>219</v>
      </c>
      <c r="P98" s="224">
        <f>DB!AQ25</f>
        <v>282</v>
      </c>
      <c r="Q98" s="224">
        <f>DB!AR25</f>
        <v>50</v>
      </c>
      <c r="R98" s="224">
        <f t="shared" si="95"/>
        <v>2652</v>
      </c>
      <c r="S98" s="224">
        <f>DB!AS25</f>
        <v>4</v>
      </c>
      <c r="T98" s="225">
        <f>DB!C25</f>
        <v>2656</v>
      </c>
      <c r="U98" s="335">
        <f>DB!E25</f>
        <v>440182.1</v>
      </c>
      <c r="V98" s="352">
        <f>DB!F25*1000</f>
        <v>1623.2362099545198</v>
      </c>
      <c r="W98" s="177">
        <f t="shared" si="93"/>
        <v>165.73121234939759</v>
      </c>
      <c r="X98" s="450">
        <v>0.81063762535559336</v>
      </c>
      <c r="Y98" s="400">
        <f t="shared" si="94"/>
        <v>1315.8563466287453</v>
      </c>
      <c r="Z98" s="398">
        <f>DB!H25*$X98</f>
        <v>3.9475690398862527E-2</v>
      </c>
      <c r="AA98" s="402">
        <f>DB!I25*$X98</f>
        <v>3.9475690398862527E-2</v>
      </c>
      <c r="AB98" s="402">
        <f>DB!J25*$X98</f>
        <v>3.9475690398862527E-2</v>
      </c>
      <c r="AC98" s="402">
        <f>DB!K25*$X98</f>
        <v>3.9475690398862527E-2</v>
      </c>
      <c r="AD98" s="407">
        <f>DB!L25*$X98</f>
        <v>73419.520716497966</v>
      </c>
      <c r="AE98" s="401">
        <f>DB!M25*$X98</f>
        <v>8.3556878010926141</v>
      </c>
      <c r="AF98" s="401">
        <f>DB!N25*$X98</f>
        <v>41.321938072901517</v>
      </c>
      <c r="AG98" s="401">
        <f>DB!O25*$X98</f>
        <v>0.65792817331437436</v>
      </c>
      <c r="AH98" s="401">
        <f>DB!P25*$X98</f>
        <v>1.7895646314151041</v>
      </c>
      <c r="AI98" s="401">
        <f>DB!Q25*$X98</f>
        <v>1.8750952939459453</v>
      </c>
      <c r="AJ98" s="401">
        <f>DB!R25*$X98</f>
        <v>0.3526495008965051</v>
      </c>
      <c r="AK98" s="402">
        <f>DB!S25*1000*$X98</f>
        <v>1.2961185014293206</v>
      </c>
      <c r="AL98" s="401">
        <f>DB!T25*$X98</f>
        <v>0</v>
      </c>
      <c r="AM98" s="400">
        <f>DB!U25*1000*$X98</f>
        <v>0.14474419812916264</v>
      </c>
      <c r="AN98" s="400">
        <f>DB!V25*1000*$X98</f>
        <v>161.85033063533572</v>
      </c>
      <c r="AO98" s="400">
        <f>DB!W25*1000*$X98</f>
        <v>0</v>
      </c>
      <c r="AP98" s="401">
        <f>DB!X25*1000*$X98</f>
        <v>0</v>
      </c>
      <c r="AQ98" s="400">
        <f>DB!Y25*1000*$X98</f>
        <v>0</v>
      </c>
      <c r="AR98" s="400">
        <f>DB!Z25*1000*$X98</f>
        <v>0</v>
      </c>
      <c r="AS98" s="400">
        <f>DB!AA25*1000*$X98</f>
        <v>0</v>
      </c>
      <c r="AT98" s="400">
        <f>DB!AB25*1000*$X98</f>
        <v>39.475690398862525</v>
      </c>
      <c r="AU98" s="400">
        <f>DB!AC25*1000*$X98</f>
        <v>0</v>
      </c>
      <c r="AV98" s="400">
        <f>DB!AD25*1000*$X98</f>
        <v>0</v>
      </c>
      <c r="AW98" s="401">
        <f>DB!AE25*1000*$X98</f>
        <v>0</v>
      </c>
      <c r="AX98" s="401">
        <f>DB!AF25*$X98</f>
        <v>0</v>
      </c>
    </row>
    <row r="99" spans="1:52" s="1" customFormat="1" x14ac:dyDescent="0.25">
      <c r="A99" s="24" t="str">
        <f>DB!B26</f>
        <v>EG04</v>
      </c>
      <c r="B99" s="24" t="str">
        <f>DB!B26</f>
        <v>EG04</v>
      </c>
      <c r="C99" s="126" t="s">
        <v>49</v>
      </c>
      <c r="D99" s="126" t="s">
        <v>46</v>
      </c>
      <c r="E99" s="113"/>
      <c r="F99" s="155" t="s">
        <v>47</v>
      </c>
      <c r="G99" s="130"/>
      <c r="H99" s="223">
        <f>DB!AI26</f>
        <v>6</v>
      </c>
      <c r="I99" s="224">
        <f>DB!AJ26</f>
        <v>147</v>
      </c>
      <c r="J99" s="224">
        <f>DB!AK26</f>
        <v>10</v>
      </c>
      <c r="K99" s="224">
        <f>DB!AL26</f>
        <v>79</v>
      </c>
      <c r="L99" s="224">
        <f>DB!AM26</f>
        <v>143</v>
      </c>
      <c r="M99" s="224">
        <f>DB!AN26</f>
        <v>111</v>
      </c>
      <c r="N99" s="224">
        <f>DB!AO26</f>
        <v>78</v>
      </c>
      <c r="O99" s="224">
        <f>DB!AP26</f>
        <v>94</v>
      </c>
      <c r="P99" s="224">
        <f>DB!AQ26</f>
        <v>65</v>
      </c>
      <c r="Q99" s="224">
        <f>DB!AR26</f>
        <v>10</v>
      </c>
      <c r="R99" s="224">
        <f t="shared" si="95"/>
        <v>743</v>
      </c>
      <c r="S99" s="224">
        <f>DB!AS26</f>
        <v>626</v>
      </c>
      <c r="T99" s="225">
        <f>DB!C26</f>
        <v>1369</v>
      </c>
      <c r="U99" s="335">
        <f>DB!E26</f>
        <v>24652.7300000002</v>
      </c>
      <c r="V99" s="352">
        <f>DB!F26*1000</f>
        <v>28.843694100000199</v>
      </c>
      <c r="W99" s="177">
        <f t="shared" si="93"/>
        <v>18.007837837837982</v>
      </c>
      <c r="X99" s="450">
        <v>0.81063762535559336</v>
      </c>
      <c r="Y99" s="400">
        <f t="shared" si="94"/>
        <v>23.381783691707302</v>
      </c>
      <c r="Z99" s="398">
        <f>DB!H26*$X99</f>
        <v>7.0145351075122137E-4</v>
      </c>
      <c r="AA99" s="402">
        <f>DB!I26*$X99</f>
        <v>7.0145351075122137E-4</v>
      </c>
      <c r="AB99" s="402">
        <f>DB!J26*$X99</f>
        <v>7.0145351075122137E-4</v>
      </c>
      <c r="AC99" s="402">
        <f>DB!K26*$X99</f>
        <v>7.0145351075122137E-4</v>
      </c>
      <c r="AD99" s="407">
        <f>DB!L26*$X99</f>
        <v>1304.6100028624753</v>
      </c>
      <c r="AE99" s="401">
        <f>DB!M26*$X99</f>
        <v>0.14847432644233954</v>
      </c>
      <c r="AF99" s="401">
        <f>DB!N26*$X99</f>
        <v>1.1180089802126965</v>
      </c>
      <c r="AG99" s="401">
        <f>DB!O26*$X99</f>
        <v>1.1690891845853649E-2</v>
      </c>
      <c r="AH99" s="401">
        <f>DB!P26*$X99</f>
        <v>3.179922582072163E-2</v>
      </c>
      <c r="AI99" s="401">
        <f>DB!Q26*$X99</f>
        <v>3.331904176068267E-2</v>
      </c>
      <c r="AJ99" s="401">
        <f>DB!R26*$X99</f>
        <v>6.2663180293775055E-3</v>
      </c>
      <c r="AK99" s="402">
        <f>DB!S26*1000*$X99</f>
        <v>2.3031056936331694E-2</v>
      </c>
      <c r="AL99" s="401">
        <f>DB!T26*$X99</f>
        <v>0</v>
      </c>
      <c r="AM99" s="400">
        <f>DB!U26*1000*$X99</f>
        <v>2.5719962060877853E-3</v>
      </c>
      <c r="AN99" s="400">
        <f>DB!V26*1000*$X99</f>
        <v>2.8759593940799619</v>
      </c>
      <c r="AO99" s="400">
        <f>DB!W26*1000*$X99</f>
        <v>0</v>
      </c>
      <c r="AP99" s="401">
        <f>DB!X26*1000*$X99</f>
        <v>0</v>
      </c>
      <c r="AQ99" s="400">
        <f>DB!Y26*1000*$X99</f>
        <v>0</v>
      </c>
      <c r="AR99" s="400">
        <f>DB!Z26*1000*$X99</f>
        <v>0</v>
      </c>
      <c r="AS99" s="400">
        <f>DB!AA26*1000*$X99</f>
        <v>0</v>
      </c>
      <c r="AT99" s="400">
        <f>DB!AB26*1000*$X99</f>
        <v>0.70145351075122142</v>
      </c>
      <c r="AU99" s="400">
        <f>DB!AC26*1000*$X99</f>
        <v>0</v>
      </c>
      <c r="AV99" s="400">
        <f>DB!AD26*1000*$X99</f>
        <v>0</v>
      </c>
      <c r="AW99" s="401">
        <f>DB!AE26*1000*$X99</f>
        <v>0</v>
      </c>
      <c r="AX99" s="401">
        <f>DB!AF26*$X99</f>
        <v>0</v>
      </c>
    </row>
    <row r="100" spans="1:52" s="2" customFormat="1" x14ac:dyDescent="0.25">
      <c r="A100" s="24" t="str">
        <f>DB!B27</f>
        <v>EG05</v>
      </c>
      <c r="B100" s="24" t="str">
        <f>DB!B27</f>
        <v>EG05</v>
      </c>
      <c r="C100" s="126" t="s">
        <v>50</v>
      </c>
      <c r="D100" s="126" t="s">
        <v>32</v>
      </c>
      <c r="E100" s="113"/>
      <c r="F100" s="155" t="s">
        <v>47</v>
      </c>
      <c r="G100" s="130"/>
      <c r="H100" s="223">
        <f>DB!AI27</f>
        <v>6</v>
      </c>
      <c r="I100" s="224">
        <f>DB!AJ27</f>
        <v>4</v>
      </c>
      <c r="J100" s="224">
        <f>DB!AK27</f>
        <v>0</v>
      </c>
      <c r="K100" s="224">
        <f>DB!AL27</f>
        <v>2</v>
      </c>
      <c r="L100" s="224">
        <f>DB!AM27</f>
        <v>66</v>
      </c>
      <c r="M100" s="224">
        <f>DB!AN27</f>
        <v>126</v>
      </c>
      <c r="N100" s="224">
        <f>DB!AO27</f>
        <v>20</v>
      </c>
      <c r="O100" s="224">
        <f>DB!AP27</f>
        <v>18</v>
      </c>
      <c r="P100" s="224">
        <f>DB!AQ27</f>
        <v>10</v>
      </c>
      <c r="Q100" s="224">
        <f>DB!AR27</f>
        <v>0</v>
      </c>
      <c r="R100" s="224">
        <f t="shared" si="95"/>
        <v>252</v>
      </c>
      <c r="S100" s="224">
        <f>DB!AS27</f>
        <v>14</v>
      </c>
      <c r="T100" s="225">
        <f>DB!C27</f>
        <v>266</v>
      </c>
      <c r="U100" s="335">
        <f>DB!E27</f>
        <v>2713.71</v>
      </c>
      <c r="V100" s="352">
        <f>DB!F27*1000</f>
        <v>3.1750406999999901</v>
      </c>
      <c r="W100" s="177">
        <f t="shared" si="93"/>
        <v>10.201917293233082</v>
      </c>
      <c r="X100" s="450">
        <v>0.81063762535559336</v>
      </c>
      <c r="Y100" s="400">
        <f t="shared" si="94"/>
        <v>2.5738074534553528</v>
      </c>
      <c r="Z100" s="398">
        <f>DB!H27*$X100</f>
        <v>7.7214223603660906E-5</v>
      </c>
      <c r="AA100" s="402">
        <f>DB!I27*$X100</f>
        <v>7.7214223603660906E-5</v>
      </c>
      <c r="AB100" s="402">
        <f>DB!J27*$X100</f>
        <v>7.7214223603660906E-5</v>
      </c>
      <c r="AC100" s="402">
        <f>DB!K27*$X100</f>
        <v>7.7214223603660906E-5</v>
      </c>
      <c r="AD100" s="407">
        <f>DB!L27*$X100</f>
        <v>143.60816067299615</v>
      </c>
      <c r="AE100" s="401">
        <f>DB!M27*$X100</f>
        <v>1.6343677329441541E-2</v>
      </c>
      <c r="AF100" s="401">
        <f>DB!N27*$X100</f>
        <v>0.14635065150724638</v>
      </c>
      <c r="AG100" s="401">
        <f>DB!O27*$X100</f>
        <v>1.2869037267276805E-3</v>
      </c>
      <c r="AH100" s="401">
        <f>DB!P27*$X100</f>
        <v>3.5003781366992905E-3</v>
      </c>
      <c r="AI100" s="401">
        <f>DB!Q27*$X100</f>
        <v>3.667675621173881E-3</v>
      </c>
      <c r="AJ100" s="401">
        <f>DB!R27*$X100</f>
        <v>6.8978039752603593E-4</v>
      </c>
      <c r="AK100" s="402">
        <f>DB!S27*1000*$X100</f>
        <v>2.5352003416535306E-3</v>
      </c>
      <c r="AL100" s="401">
        <f>DB!T27*$X100</f>
        <v>0</v>
      </c>
      <c r="AM100" s="400">
        <f>DB!U27*1000*$X100</f>
        <v>2.8311881988008972E-4</v>
      </c>
      <c r="AN100" s="400">
        <f>DB!V27*1000*$X100</f>
        <v>0.31657831677501019</v>
      </c>
      <c r="AO100" s="400">
        <f>DB!W27*1000*$X100</f>
        <v>0</v>
      </c>
      <c r="AP100" s="401">
        <f>DB!X27*1000*$X100</f>
        <v>0</v>
      </c>
      <c r="AQ100" s="400">
        <f>DB!Y27*1000*$X100</f>
        <v>0</v>
      </c>
      <c r="AR100" s="400">
        <f>DB!Z27*1000*$X100</f>
        <v>0</v>
      </c>
      <c r="AS100" s="400">
        <f>DB!AA27*1000*$X100</f>
        <v>0</v>
      </c>
      <c r="AT100" s="400">
        <f>DB!AB27*1000*$X100</f>
        <v>7.7214223603660911E-2</v>
      </c>
      <c r="AU100" s="400">
        <f>DB!AC27*1000*$X100</f>
        <v>0</v>
      </c>
      <c r="AV100" s="400">
        <f>DB!AD27*1000*$X100</f>
        <v>0</v>
      </c>
      <c r="AW100" s="401">
        <f>DB!AE27*1000*$X100</f>
        <v>0</v>
      </c>
      <c r="AX100" s="401">
        <f>DB!AF27*$X100</f>
        <v>0</v>
      </c>
    </row>
    <row r="101" spans="1:52" s="2" customFormat="1" x14ac:dyDescent="0.25">
      <c r="A101" s="24" t="str">
        <f>DB!B28</f>
        <v>EG06</v>
      </c>
      <c r="B101" s="24" t="str">
        <f>DB!B28</f>
        <v>EG06</v>
      </c>
      <c r="C101" s="74" t="s">
        <v>130</v>
      </c>
      <c r="D101" s="126" t="s">
        <v>28</v>
      </c>
      <c r="E101" s="113"/>
      <c r="F101" s="155" t="s">
        <v>47</v>
      </c>
      <c r="G101" s="130"/>
      <c r="H101" s="223">
        <f>DB!AI28</f>
        <v>14</v>
      </c>
      <c r="I101" s="224">
        <f>DB!AJ28</f>
        <v>36</v>
      </c>
      <c r="J101" s="224">
        <f>DB!AK28</f>
        <v>34</v>
      </c>
      <c r="K101" s="224">
        <f>DB!AL28</f>
        <v>189</v>
      </c>
      <c r="L101" s="224">
        <f>DB!AM28</f>
        <v>215</v>
      </c>
      <c r="M101" s="224">
        <f>DB!AN28</f>
        <v>204</v>
      </c>
      <c r="N101" s="224">
        <f>DB!AO28</f>
        <v>116</v>
      </c>
      <c r="O101" s="224">
        <f>DB!AP28</f>
        <v>77</v>
      </c>
      <c r="P101" s="224">
        <f>DB!AQ28</f>
        <v>70</v>
      </c>
      <c r="Q101" s="224">
        <f>DB!AR28</f>
        <v>8</v>
      </c>
      <c r="R101" s="224">
        <f t="shared" si="95"/>
        <v>963</v>
      </c>
      <c r="S101" s="224">
        <f>DB!AS28</f>
        <v>261</v>
      </c>
      <c r="T101" s="225">
        <f>DB!C28</f>
        <v>1224</v>
      </c>
      <c r="U101" s="335">
        <f>DB!E28</f>
        <v>7731.6100000000097</v>
      </c>
      <c r="V101" s="352">
        <f>DB!F28*1000</f>
        <v>11.940434284843899</v>
      </c>
      <c r="W101" s="177">
        <f t="shared" si="93"/>
        <v>6.3166748366013152</v>
      </c>
      <c r="X101" s="450">
        <v>0.81063762535559336</v>
      </c>
      <c r="Y101" s="400">
        <f t="shared" si="94"/>
        <v>9.6793652943803714</v>
      </c>
      <c r="Z101" s="398">
        <f>DB!H28*$X101</f>
        <v>2.9038095883141359E-4</v>
      </c>
      <c r="AA101" s="402">
        <f>DB!I28*$X101</f>
        <v>2.9038095883141359E-4</v>
      </c>
      <c r="AB101" s="402">
        <f>DB!J28*$X101</f>
        <v>2.9038095883141359E-4</v>
      </c>
      <c r="AC101" s="402">
        <f>DB!K28*$X101</f>
        <v>2.9038095883141359E-4</v>
      </c>
      <c r="AD101" s="407">
        <f>DB!L28*$X101</f>
        <v>540.06986596523893</v>
      </c>
      <c r="AE101" s="401">
        <f>DB!M28*$X101</f>
        <v>6.1463969619315065E-2</v>
      </c>
      <c r="AF101" s="401">
        <f>DB!N28*$X101</f>
        <v>0.28770051921143197</v>
      </c>
      <c r="AG101" s="401">
        <f>DB!O28*$X101</f>
        <v>4.8396826471901943E-3</v>
      </c>
      <c r="AH101" s="401">
        <f>DB!P28*$X101</f>
        <v>1.3163936800357141E-2</v>
      </c>
      <c r="AI101" s="401">
        <f>DB!Q28*$X101</f>
        <v>1.3793095544492066E-2</v>
      </c>
      <c r="AJ101" s="401">
        <f>DB!R28*$X101</f>
        <v>2.5940698988939598E-3</v>
      </c>
      <c r="AK101" s="402">
        <f>DB!S28*1000*$X101</f>
        <v>9.5341748149645501E-3</v>
      </c>
      <c r="AL101" s="401">
        <f>DB!T28*$X101</f>
        <v>0</v>
      </c>
      <c r="AM101" s="400">
        <f>DB!U28*1000*$X101</f>
        <v>1.0647301823818337E-3</v>
      </c>
      <c r="AN101" s="400">
        <f>DB!V28*1000*$X101</f>
        <v>1.1905619312087778</v>
      </c>
      <c r="AO101" s="400">
        <f>DB!W28*1000*$X101</f>
        <v>0</v>
      </c>
      <c r="AP101" s="401">
        <f>DB!X28*1000*$X101</f>
        <v>0</v>
      </c>
      <c r="AQ101" s="400">
        <f>DB!Y28*1000*$X101</f>
        <v>0</v>
      </c>
      <c r="AR101" s="400">
        <f>DB!Z28*1000*$X101</f>
        <v>0</v>
      </c>
      <c r="AS101" s="400">
        <f>DB!AA28*1000*$X101</f>
        <v>0</v>
      </c>
      <c r="AT101" s="400">
        <f>DB!AB28*1000*$X101</f>
        <v>0.29038095883141357</v>
      </c>
      <c r="AU101" s="400">
        <f>DB!AC28*1000*$X101</f>
        <v>0</v>
      </c>
      <c r="AV101" s="400">
        <f>DB!AD28*1000*$X101</f>
        <v>0</v>
      </c>
      <c r="AW101" s="401">
        <f>DB!AE28*1000*$X101</f>
        <v>0</v>
      </c>
      <c r="AX101" s="401">
        <f>DB!AF28*$X101</f>
        <v>0</v>
      </c>
    </row>
    <row r="102" spans="1:52" s="1" customFormat="1" x14ac:dyDescent="0.25">
      <c r="A102" s="24" t="str">
        <f>DB!B29</f>
        <v>EG07</v>
      </c>
      <c r="B102" s="24" t="str">
        <f>DB!B29</f>
        <v>EG07</v>
      </c>
      <c r="C102" s="126" t="s">
        <v>164</v>
      </c>
      <c r="D102" s="126" t="s">
        <v>114</v>
      </c>
      <c r="E102" s="113"/>
      <c r="F102" s="155" t="s">
        <v>47</v>
      </c>
      <c r="G102" s="130"/>
      <c r="H102" s="223">
        <f>DB!AI29</f>
        <v>47</v>
      </c>
      <c r="I102" s="224">
        <f>DB!AJ29</f>
        <v>28</v>
      </c>
      <c r="J102" s="224">
        <f>DB!AK29</f>
        <v>4</v>
      </c>
      <c r="K102" s="224">
        <f>DB!AL29</f>
        <v>12</v>
      </c>
      <c r="L102" s="224">
        <f>DB!AM29</f>
        <v>3342</v>
      </c>
      <c r="M102" s="224">
        <f>DB!AN29</f>
        <v>7502</v>
      </c>
      <c r="N102" s="224">
        <f>DB!AO29</f>
        <v>4577</v>
      </c>
      <c r="O102" s="224">
        <f>DB!AP29</f>
        <v>3049</v>
      </c>
      <c r="P102" s="224">
        <f>DB!AQ29</f>
        <v>4036</v>
      </c>
      <c r="Q102" s="224">
        <f>DB!AR29</f>
        <v>772</v>
      </c>
      <c r="R102" s="224">
        <f t="shared" si="95"/>
        <v>23369</v>
      </c>
      <c r="S102" s="224">
        <f>DB!AS29</f>
        <v>39</v>
      </c>
      <c r="T102" s="225">
        <f>DB!C29</f>
        <v>23408</v>
      </c>
      <c r="U102" s="335">
        <f>DB!E29</f>
        <v>492829.69000000699</v>
      </c>
      <c r="V102" s="352">
        <f>DB!F29*1000</f>
        <v>1748.97694152586</v>
      </c>
      <c r="W102" s="177">
        <f t="shared" si="93"/>
        <v>21.053899948735772</v>
      </c>
      <c r="X102" s="450">
        <v>0.81063762535559336</v>
      </c>
      <c r="Y102" s="400">
        <f t="shared" si="94"/>
        <v>1417.7865146802117</v>
      </c>
      <c r="Z102" s="398">
        <f>DB!H29*$X102</f>
        <v>4.2533595440411374E-2</v>
      </c>
      <c r="AA102" s="402">
        <f>DB!I29*$X102</f>
        <v>4.2533595440411374E-2</v>
      </c>
      <c r="AB102" s="402">
        <f>DB!J29*$X102</f>
        <v>4.2533595440411374E-2</v>
      </c>
      <c r="AC102" s="402">
        <f>DB!K29*$X102</f>
        <v>4.2533595440411374E-2</v>
      </c>
      <c r="AD102" s="407">
        <f>DB!L29*$X102</f>
        <v>79106.816373094509</v>
      </c>
      <c r="AE102" s="401">
        <f>DB!M29*$X102</f>
        <v>9.002944368219497</v>
      </c>
      <c r="AF102" s="401">
        <f>DB!N29*$X102</f>
        <v>23.818813446629136</v>
      </c>
      <c r="AG102" s="401">
        <f>DB!O29*$X102</f>
        <v>0.70889325734010422</v>
      </c>
      <c r="AH102" s="401">
        <f>DB!P29*$X102</f>
        <v>1.9281896599651938</v>
      </c>
      <c r="AI102" s="401">
        <f>DB!Q29*$X102</f>
        <v>2.0203457834194714</v>
      </c>
      <c r="AJ102" s="401">
        <f>DB!R29*$X102</f>
        <v>0.37996678593434174</v>
      </c>
      <c r="AK102" s="402">
        <f>DB!S29*1000*$X102</f>
        <v>1.3965197169601609</v>
      </c>
      <c r="AL102" s="401">
        <f>DB!T29*$X102</f>
        <v>0</v>
      </c>
      <c r="AM102" s="400">
        <f>DB!U29*1000*$X102</f>
        <v>0.15595651661482768</v>
      </c>
      <c r="AN102" s="400">
        <f>DB!V29*1000*$X102</f>
        <v>174.38774130569459</v>
      </c>
      <c r="AO102" s="400">
        <f>DB!W29*1000*$X102</f>
        <v>0</v>
      </c>
      <c r="AP102" s="401">
        <f>DB!X29*1000*$X102</f>
        <v>0</v>
      </c>
      <c r="AQ102" s="400">
        <f>DB!Y29*1000*$X102</f>
        <v>0</v>
      </c>
      <c r="AR102" s="400">
        <f>DB!Z29*1000*$X102</f>
        <v>0</v>
      </c>
      <c r="AS102" s="400">
        <f>DB!AA29*1000*$X102</f>
        <v>0</v>
      </c>
      <c r="AT102" s="400">
        <f>DB!AB29*1000*$X102</f>
        <v>42.533595440411368</v>
      </c>
      <c r="AU102" s="400">
        <f>DB!AC29*1000*$X102</f>
        <v>0</v>
      </c>
      <c r="AV102" s="400">
        <f>DB!AD29*1000*$X102</f>
        <v>0</v>
      </c>
      <c r="AW102" s="401">
        <f>DB!AE29*1000*$X102</f>
        <v>0</v>
      </c>
      <c r="AX102" s="401">
        <f>DB!AF29*$X102</f>
        <v>0</v>
      </c>
    </row>
    <row r="103" spans="1:52" s="5" customFormat="1" ht="14.25" customHeight="1" x14ac:dyDescent="0.25">
      <c r="A103" s="24" t="str">
        <f>DB!B30</f>
        <v>EG08</v>
      </c>
      <c r="B103" s="24" t="str">
        <f>DB!B30</f>
        <v>EG08</v>
      </c>
      <c r="C103" s="126" t="s">
        <v>73</v>
      </c>
      <c r="D103" s="126" t="s">
        <v>78</v>
      </c>
      <c r="E103" s="113"/>
      <c r="F103" s="155" t="s">
        <v>107</v>
      </c>
      <c r="G103" s="130"/>
      <c r="H103" s="223">
        <f>DB!AI30</f>
        <v>1</v>
      </c>
      <c r="I103" s="224">
        <f>DB!AJ30</f>
        <v>0</v>
      </c>
      <c r="J103" s="224">
        <f>DB!AK30</f>
        <v>0</v>
      </c>
      <c r="K103" s="224">
        <f>DB!AL30</f>
        <v>0</v>
      </c>
      <c r="L103" s="224">
        <f>DB!AM30</f>
        <v>3</v>
      </c>
      <c r="M103" s="224">
        <f>DB!AN30</f>
        <v>1</v>
      </c>
      <c r="N103" s="224">
        <f>DB!AO30</f>
        <v>4</v>
      </c>
      <c r="O103" s="224">
        <f>DB!AP30</f>
        <v>35</v>
      </c>
      <c r="P103" s="224">
        <f>DB!AQ30</f>
        <v>91</v>
      </c>
      <c r="Q103" s="224">
        <f>DB!AR30</f>
        <v>9</v>
      </c>
      <c r="R103" s="224">
        <f t="shared" si="95"/>
        <v>144</v>
      </c>
      <c r="S103" s="224">
        <f>DB!AS30</f>
        <v>0</v>
      </c>
      <c r="T103" s="225">
        <f>DB!C30</f>
        <v>144</v>
      </c>
      <c r="U103" s="335">
        <f>DB!E30</f>
        <v>18426</v>
      </c>
      <c r="V103" s="352">
        <f>DB!F30*1000</f>
        <v>66.333600000000004</v>
      </c>
      <c r="W103" s="177">
        <f t="shared" si="93"/>
        <v>127.95833333333333</v>
      </c>
      <c r="X103" s="450">
        <v>0.81063762535559336</v>
      </c>
      <c r="Y103" s="400">
        <f t="shared" si="94"/>
        <v>53.772511985287792</v>
      </c>
      <c r="Z103" s="398">
        <f>DB!H30*$X103</f>
        <v>1.6131753595586338E-3</v>
      </c>
      <c r="AA103" s="402">
        <f>DB!I30*$X103</f>
        <v>1.6131753595586338E-3</v>
      </c>
      <c r="AB103" s="402">
        <f>DB!J30*$X103</f>
        <v>1.6131753595586338E-3</v>
      </c>
      <c r="AC103" s="402">
        <f>DB!K30*$X103</f>
        <v>1.6131753595586338E-3</v>
      </c>
      <c r="AD103" s="407">
        <f>DB!L30*$X103</f>
        <v>3000.2910787311171</v>
      </c>
      <c r="AE103" s="401">
        <f>DB!M30*$X103</f>
        <v>0.34145545110657749</v>
      </c>
      <c r="AF103" s="401">
        <f>DB!N30*$X103</f>
        <v>1.2098815196689754</v>
      </c>
      <c r="AG103" s="401">
        <f>DB!O30*$X103</f>
        <v>2.6886255992643895E-2</v>
      </c>
      <c r="AH103" s="401">
        <f>DB!P30*$X103</f>
        <v>7.3130616299991388E-2</v>
      </c>
      <c r="AI103" s="401">
        <f>DB!Q30*$X103</f>
        <v>7.6625829579035104E-2</v>
      </c>
      <c r="AJ103" s="401">
        <f>DB!R30*$X103</f>
        <v>1.4411033212057127E-2</v>
      </c>
      <c r="AK103" s="402">
        <f>DB!S30*1000*$X103</f>
        <v>5.296592430550847E-2</v>
      </c>
      <c r="AL103" s="401">
        <f>DB!T30*$X103</f>
        <v>0</v>
      </c>
      <c r="AM103" s="400">
        <f>DB!U30*1000*$X103</f>
        <v>5.9149763183816567E-3</v>
      </c>
      <c r="AN103" s="400">
        <f>DB!V30*1000*$X103</f>
        <v>6.6140189741903983</v>
      </c>
      <c r="AO103" s="400">
        <f>DB!W30*1000*$X103</f>
        <v>0</v>
      </c>
      <c r="AP103" s="401">
        <f>DB!X30*1000*$X103</f>
        <v>0</v>
      </c>
      <c r="AQ103" s="400">
        <f>DB!Y30*1000*$X103</f>
        <v>0</v>
      </c>
      <c r="AR103" s="400">
        <f>DB!Z30*1000*$X103</f>
        <v>0</v>
      </c>
      <c r="AS103" s="400">
        <f>DB!AA30*1000*$X103</f>
        <v>0</v>
      </c>
      <c r="AT103" s="400">
        <f>DB!AB30*1000*$X103</f>
        <v>1.6131753595586338</v>
      </c>
      <c r="AU103" s="400">
        <f>DB!AC30*1000*$X103</f>
        <v>0</v>
      </c>
      <c r="AV103" s="400">
        <f>DB!AD30*1000*$X103</f>
        <v>0</v>
      </c>
      <c r="AW103" s="401">
        <f>DB!AE30*1000*$X103</f>
        <v>0</v>
      </c>
      <c r="AX103" s="401">
        <f>DB!AF30*$X103</f>
        <v>0</v>
      </c>
    </row>
    <row r="104" spans="1:52" s="5" customFormat="1" ht="14.25" customHeight="1" x14ac:dyDescent="0.25">
      <c r="A104" s="24" t="str">
        <f>DB!B31</f>
        <v>EG09</v>
      </c>
      <c r="B104" s="24" t="str">
        <f>DB!B31</f>
        <v>EG09</v>
      </c>
      <c r="C104" s="126" t="s">
        <v>74</v>
      </c>
      <c r="D104" s="126" t="s">
        <v>81</v>
      </c>
      <c r="E104" s="113"/>
      <c r="F104" s="155" t="s">
        <v>107</v>
      </c>
      <c r="G104" s="130"/>
      <c r="H104" s="223">
        <f>DB!AI31</f>
        <v>0</v>
      </c>
      <c r="I104" s="224">
        <f>DB!AJ31</f>
        <v>0</v>
      </c>
      <c r="J104" s="224">
        <f>DB!AK31</f>
        <v>0</v>
      </c>
      <c r="K104" s="224">
        <f>DB!AL31</f>
        <v>0</v>
      </c>
      <c r="L104" s="224">
        <f>DB!AM31</f>
        <v>0</v>
      </c>
      <c r="M104" s="224">
        <f>DB!AN31</f>
        <v>0</v>
      </c>
      <c r="N104" s="224">
        <f>DB!AO31</f>
        <v>1</v>
      </c>
      <c r="O104" s="224">
        <f>DB!AP31</f>
        <v>0</v>
      </c>
      <c r="P104" s="224">
        <f>DB!AQ31</f>
        <v>1</v>
      </c>
      <c r="Q104" s="224">
        <f>DB!AR31</f>
        <v>0</v>
      </c>
      <c r="R104" s="224">
        <f t="shared" si="95"/>
        <v>2</v>
      </c>
      <c r="S104" s="224">
        <f>DB!AS31</f>
        <v>0</v>
      </c>
      <c r="T104" s="225">
        <f>DB!C31</f>
        <v>2</v>
      </c>
      <c r="U104" s="335">
        <f>DB!E31</f>
        <v>270.5</v>
      </c>
      <c r="V104" s="352">
        <f>DB!F31*1000</f>
        <v>0.9738</v>
      </c>
      <c r="W104" s="177">
        <f t="shared" si="93"/>
        <v>135.25</v>
      </c>
      <c r="X104" s="450">
        <v>0.81063762535559336</v>
      </c>
      <c r="Y104" s="400">
        <f t="shared" si="94"/>
        <v>0.78939891957127684</v>
      </c>
      <c r="Z104" s="398">
        <f>DB!H31*$X104</f>
        <v>2.3681967587138303E-5</v>
      </c>
      <c r="AA104" s="402">
        <f>DB!I31*$X104</f>
        <v>2.3681967587138303E-5</v>
      </c>
      <c r="AB104" s="402">
        <f>DB!J31*$X104</f>
        <v>2.3681967587138303E-5</v>
      </c>
      <c r="AC104" s="402">
        <f>DB!K31*$X104</f>
        <v>2.3681967587138303E-5</v>
      </c>
      <c r="AD104" s="407">
        <f>DB!L31*$X104</f>
        <v>44.045302116398958</v>
      </c>
      <c r="AE104" s="401">
        <f>DB!M31*$X104</f>
        <v>5.0126831392776072E-3</v>
      </c>
      <c r="AF104" s="401">
        <f>DB!N31*$X104</f>
        <v>1.7761475690353728E-2</v>
      </c>
      <c r="AG104" s="401">
        <f>DB!O31*$X104</f>
        <v>3.9469945978563842E-4</v>
      </c>
      <c r="AH104" s="401">
        <f>DB!P31*$X104</f>
        <v>1.0735825306169365E-3</v>
      </c>
      <c r="AI104" s="401">
        <f>DB!Q31*$X104</f>
        <v>1.1248934603890694E-3</v>
      </c>
      <c r="AJ104" s="401">
        <f>DB!R31*$X104</f>
        <v>2.1155891044510219E-4</v>
      </c>
      <c r="AK104" s="402">
        <f>DB!S31*1000*$X104</f>
        <v>7.7755793577770772E-4</v>
      </c>
      <c r="AL104" s="401">
        <f>DB!T31*$X104</f>
        <v>0</v>
      </c>
      <c r="AM104" s="400">
        <f>DB!U31*1000*$X104</f>
        <v>8.6833881152840445E-5</v>
      </c>
      <c r="AN104" s="400">
        <f>DB!V31*1000*$X104</f>
        <v>9.7096067107267051E-2</v>
      </c>
      <c r="AO104" s="400">
        <f>DB!W31*1000*$X104</f>
        <v>0</v>
      </c>
      <c r="AP104" s="401">
        <f>DB!X31*1000*$X104</f>
        <v>0</v>
      </c>
      <c r="AQ104" s="400">
        <f>DB!Y31*1000*$X104</f>
        <v>0</v>
      </c>
      <c r="AR104" s="400">
        <f>DB!Z31*1000*$X104</f>
        <v>0</v>
      </c>
      <c r="AS104" s="400">
        <f>DB!AA31*1000*$X104</f>
        <v>0</v>
      </c>
      <c r="AT104" s="400">
        <f>DB!AB31*1000*$X104</f>
        <v>2.3681967587138301E-2</v>
      </c>
      <c r="AU104" s="400">
        <f>DB!AC31*1000*$X104</f>
        <v>0</v>
      </c>
      <c r="AV104" s="400">
        <f>DB!AD31*1000*$X104</f>
        <v>0</v>
      </c>
      <c r="AW104" s="401">
        <f>DB!AE31*1000*$X104</f>
        <v>0</v>
      </c>
      <c r="AX104" s="401">
        <f>DB!AF31*$X104</f>
        <v>0</v>
      </c>
    </row>
    <row r="105" spans="1:52" s="5" customFormat="1" ht="14.25" customHeight="1" x14ac:dyDescent="0.25">
      <c r="A105" s="24" t="str">
        <f>DB!B32</f>
        <v>EG10</v>
      </c>
      <c r="B105" s="24" t="str">
        <f>DB!B32</f>
        <v>EG10</v>
      </c>
      <c r="C105" s="126" t="s">
        <v>80</v>
      </c>
      <c r="D105" s="126" t="s">
        <v>82</v>
      </c>
      <c r="E105" s="113"/>
      <c r="F105" s="155" t="s">
        <v>107</v>
      </c>
      <c r="G105" s="130"/>
      <c r="H105" s="223">
        <f>DB!AI32</f>
        <v>0</v>
      </c>
      <c r="I105" s="224">
        <f>DB!AJ32</f>
        <v>0</v>
      </c>
      <c r="J105" s="224">
        <f>DB!AK32</f>
        <v>0</v>
      </c>
      <c r="K105" s="224">
        <f>DB!AL32</f>
        <v>0</v>
      </c>
      <c r="L105" s="224">
        <f>DB!AM32</f>
        <v>0</v>
      </c>
      <c r="M105" s="224">
        <f>DB!AN32</f>
        <v>0</v>
      </c>
      <c r="N105" s="224">
        <f>DB!AO32</f>
        <v>0</v>
      </c>
      <c r="O105" s="224">
        <f>DB!AP32</f>
        <v>0</v>
      </c>
      <c r="P105" s="224">
        <f>DB!AQ32</f>
        <v>0</v>
      </c>
      <c r="Q105" s="224">
        <f>DB!AR32</f>
        <v>0</v>
      </c>
      <c r="R105" s="224">
        <f t="shared" si="95"/>
        <v>0</v>
      </c>
      <c r="S105" s="224">
        <f>DB!AS32</f>
        <v>0</v>
      </c>
      <c r="T105" s="225">
        <f>DB!C32</f>
        <v>0</v>
      </c>
      <c r="U105" s="335">
        <f>DB!E32</f>
        <v>0</v>
      </c>
      <c r="V105" s="352">
        <f>DB!F32*1000</f>
        <v>0</v>
      </c>
      <c r="W105" s="177">
        <f t="shared" si="93"/>
        <v>0</v>
      </c>
      <c r="X105" s="450">
        <v>0.81063762535559336</v>
      </c>
      <c r="Y105" s="400">
        <f t="shared" si="94"/>
        <v>0</v>
      </c>
      <c r="Z105" s="398">
        <f>DB!H32*$X105</f>
        <v>0</v>
      </c>
      <c r="AA105" s="402">
        <f>DB!I32*$X105</f>
        <v>0</v>
      </c>
      <c r="AB105" s="402">
        <f>DB!J32*$X105</f>
        <v>0</v>
      </c>
      <c r="AC105" s="402">
        <f>DB!K32*$X105</f>
        <v>0</v>
      </c>
      <c r="AD105" s="407">
        <f>DB!L32*$X105</f>
        <v>0</v>
      </c>
      <c r="AE105" s="401">
        <f>DB!M32*$X105</f>
        <v>0</v>
      </c>
      <c r="AF105" s="401">
        <f>DB!N32*$X105</f>
        <v>0</v>
      </c>
      <c r="AG105" s="401">
        <f>DB!O32*$X105</f>
        <v>0</v>
      </c>
      <c r="AH105" s="401">
        <f>DB!P32*$X105</f>
        <v>0</v>
      </c>
      <c r="AI105" s="401">
        <f>DB!Q32*$X105</f>
        <v>0</v>
      </c>
      <c r="AJ105" s="401">
        <f>DB!R32*$X105</f>
        <v>0</v>
      </c>
      <c r="AK105" s="402">
        <f>DB!S32*1000*$X105</f>
        <v>0</v>
      </c>
      <c r="AL105" s="401">
        <f>DB!T32*$X105</f>
        <v>0</v>
      </c>
      <c r="AM105" s="400">
        <f>DB!U32*1000*$X105</f>
        <v>0</v>
      </c>
      <c r="AN105" s="400">
        <f>DB!V32*1000*$X105</f>
        <v>0</v>
      </c>
      <c r="AO105" s="400">
        <f>DB!W32*1000*$X105</f>
        <v>0</v>
      </c>
      <c r="AP105" s="401">
        <f>DB!X32*1000*$X105</f>
        <v>0</v>
      </c>
      <c r="AQ105" s="400">
        <f>DB!Y32*1000*$X105</f>
        <v>0</v>
      </c>
      <c r="AR105" s="400">
        <f>DB!Z32*1000*$X105</f>
        <v>0</v>
      </c>
      <c r="AS105" s="400">
        <f>DB!AA32*1000*$X105</f>
        <v>0</v>
      </c>
      <c r="AT105" s="400">
        <f>DB!AB32*1000*$X105</f>
        <v>0</v>
      </c>
      <c r="AU105" s="400">
        <f>DB!AC32*1000*$X105</f>
        <v>0</v>
      </c>
      <c r="AV105" s="400">
        <f>DB!AD32*1000*$X105</f>
        <v>0</v>
      </c>
      <c r="AW105" s="401">
        <f>DB!AE32*1000*$X105</f>
        <v>0</v>
      </c>
      <c r="AX105" s="401">
        <f>DB!AF32*$X105</f>
        <v>0</v>
      </c>
    </row>
    <row r="106" spans="1:52" s="5" customFormat="1" ht="14.25" customHeight="1" x14ac:dyDescent="0.25">
      <c r="A106" s="24" t="str">
        <f>DB!B33</f>
        <v>EG11</v>
      </c>
      <c r="B106" s="24" t="str">
        <f>DB!B33</f>
        <v>EG11</v>
      </c>
      <c r="C106" s="70" t="s">
        <v>75</v>
      </c>
      <c r="D106" s="126" t="s">
        <v>83</v>
      </c>
      <c r="E106" s="113"/>
      <c r="F106" s="155" t="s">
        <v>107</v>
      </c>
      <c r="G106" s="130"/>
      <c r="H106" s="223">
        <f>DB!AI33</f>
        <v>0</v>
      </c>
      <c r="I106" s="224">
        <f>DB!AJ33</f>
        <v>0</v>
      </c>
      <c r="J106" s="224">
        <f>DB!AK33</f>
        <v>0</v>
      </c>
      <c r="K106" s="224">
        <f>DB!AL33</f>
        <v>0</v>
      </c>
      <c r="L106" s="224">
        <f>DB!AM33</f>
        <v>0</v>
      </c>
      <c r="M106" s="224">
        <f>DB!AN33</f>
        <v>0</v>
      </c>
      <c r="N106" s="224">
        <f>DB!AO33</f>
        <v>0</v>
      </c>
      <c r="O106" s="224">
        <f>DB!AP33</f>
        <v>0</v>
      </c>
      <c r="P106" s="224">
        <f>DB!AQ33</f>
        <v>0</v>
      </c>
      <c r="Q106" s="224">
        <f>DB!AR33</f>
        <v>0</v>
      </c>
      <c r="R106" s="224">
        <f t="shared" si="95"/>
        <v>0</v>
      </c>
      <c r="S106" s="224">
        <f>DB!AS33</f>
        <v>0</v>
      </c>
      <c r="T106" s="225">
        <f>DB!C33</f>
        <v>0</v>
      </c>
      <c r="U106" s="335">
        <f>DB!E33</f>
        <v>0</v>
      </c>
      <c r="V106" s="352">
        <f>DB!F33*1000</f>
        <v>0</v>
      </c>
      <c r="W106" s="177">
        <f t="shared" si="93"/>
        <v>0</v>
      </c>
      <c r="X106" s="450">
        <v>0.81063762535559336</v>
      </c>
      <c r="Y106" s="400">
        <f t="shared" si="94"/>
        <v>0</v>
      </c>
      <c r="Z106" s="398">
        <f>DB!H33*$X106</f>
        <v>0</v>
      </c>
      <c r="AA106" s="402">
        <f>DB!I33*$X106</f>
        <v>0</v>
      </c>
      <c r="AB106" s="402">
        <f>DB!J33*$X106</f>
        <v>0</v>
      </c>
      <c r="AC106" s="402">
        <f>DB!K33*$X106</f>
        <v>0</v>
      </c>
      <c r="AD106" s="407">
        <f>DB!L33*$X106</f>
        <v>0</v>
      </c>
      <c r="AE106" s="401">
        <f>DB!M33*$X106</f>
        <v>0</v>
      </c>
      <c r="AF106" s="401">
        <f>DB!N33*$X106</f>
        <v>0</v>
      </c>
      <c r="AG106" s="401">
        <f>DB!O33*$X106</f>
        <v>0</v>
      </c>
      <c r="AH106" s="401">
        <f>DB!P33*$X106</f>
        <v>0</v>
      </c>
      <c r="AI106" s="401">
        <f>DB!Q33*$X106</f>
        <v>0</v>
      </c>
      <c r="AJ106" s="401">
        <f>DB!R33*$X106</f>
        <v>0</v>
      </c>
      <c r="AK106" s="402">
        <f>DB!S33*1000*$X106</f>
        <v>0</v>
      </c>
      <c r="AL106" s="401">
        <f>DB!T33*$X106</f>
        <v>0</v>
      </c>
      <c r="AM106" s="400">
        <f>DB!U33*1000*$X106</f>
        <v>0</v>
      </c>
      <c r="AN106" s="400">
        <f>DB!V33*1000*$X106</f>
        <v>0</v>
      </c>
      <c r="AO106" s="400">
        <f>DB!W33*1000*$X106</f>
        <v>0</v>
      </c>
      <c r="AP106" s="401">
        <f>DB!X33*1000*$X106</f>
        <v>0</v>
      </c>
      <c r="AQ106" s="400">
        <f>DB!Y33*1000*$X106</f>
        <v>0</v>
      </c>
      <c r="AR106" s="400">
        <f>DB!Z33*1000*$X106</f>
        <v>0</v>
      </c>
      <c r="AS106" s="400">
        <f>DB!AA33*1000*$X106</f>
        <v>0</v>
      </c>
      <c r="AT106" s="400">
        <f>DB!AB33*1000*$X106</f>
        <v>0</v>
      </c>
      <c r="AU106" s="400">
        <f>DB!AC33*1000*$X106</f>
        <v>0</v>
      </c>
      <c r="AV106" s="400">
        <f>DB!AD33*1000*$X106</f>
        <v>0</v>
      </c>
      <c r="AW106" s="401">
        <f>DB!AE33*1000*$X106</f>
        <v>0</v>
      </c>
      <c r="AX106" s="401">
        <f>DB!AF33*$X106</f>
        <v>0</v>
      </c>
    </row>
    <row r="107" spans="1:52" s="5" customFormat="1" ht="27.75" customHeight="1" x14ac:dyDescent="0.25">
      <c r="A107" s="24" t="str">
        <f>DB!B34</f>
        <v>EG12</v>
      </c>
      <c r="B107" s="24" t="str">
        <f>DB!B34</f>
        <v>EG12</v>
      </c>
      <c r="C107" s="70" t="s">
        <v>168</v>
      </c>
      <c r="D107" s="469" t="s">
        <v>119</v>
      </c>
      <c r="E107" s="469"/>
      <c r="F107" s="158" t="s">
        <v>107</v>
      </c>
      <c r="G107" s="130"/>
      <c r="H107" s="223">
        <f>DB!AI34</f>
        <v>0</v>
      </c>
      <c r="I107" s="224">
        <f>DB!AJ34</f>
        <v>0</v>
      </c>
      <c r="J107" s="224">
        <f>DB!AK34</f>
        <v>0</v>
      </c>
      <c r="K107" s="224">
        <f>DB!AL34</f>
        <v>1</v>
      </c>
      <c r="L107" s="224">
        <f>DB!AM34</f>
        <v>82</v>
      </c>
      <c r="M107" s="224">
        <f>DB!AN34</f>
        <v>136</v>
      </c>
      <c r="N107" s="224">
        <f>DB!AO34</f>
        <v>120</v>
      </c>
      <c r="O107" s="224">
        <f>DB!AP34</f>
        <v>64</v>
      </c>
      <c r="P107" s="224">
        <f>DB!AQ34</f>
        <v>92</v>
      </c>
      <c r="Q107" s="224">
        <f>DB!AR34</f>
        <v>21</v>
      </c>
      <c r="R107" s="224">
        <f t="shared" si="95"/>
        <v>516</v>
      </c>
      <c r="S107" s="224">
        <f>DB!AS34</f>
        <v>0</v>
      </c>
      <c r="T107" s="225">
        <f>DB!C34</f>
        <v>516</v>
      </c>
      <c r="U107" s="335">
        <f>DB!E34</f>
        <v>33196.269999999997</v>
      </c>
      <c r="V107" s="352">
        <f>DB!F34*1000</f>
        <v>95.605257599999987</v>
      </c>
      <c r="W107" s="177">
        <f t="shared" si="93"/>
        <v>64.333856589147274</v>
      </c>
      <c r="X107" s="450">
        <v>0.81063762535559336</v>
      </c>
      <c r="Y107" s="400">
        <f t="shared" si="94"/>
        <v>77.501218992373779</v>
      </c>
      <c r="Z107" s="398">
        <f>DB!H34*$X107</f>
        <v>2.3250365697712141E-3</v>
      </c>
      <c r="AA107" s="402">
        <f>DB!I34*$X107</f>
        <v>2.3250365697712141E-3</v>
      </c>
      <c r="AB107" s="402">
        <f>DB!J34*$X107</f>
        <v>2.3250365697712141E-3</v>
      </c>
      <c r="AC107" s="402">
        <f>DB!K34*$X107</f>
        <v>2.3250365697712141E-3</v>
      </c>
      <c r="AD107" s="407">
        <f>DB!L34*$X107</f>
        <v>4324.2580148984807</v>
      </c>
      <c r="AE107" s="401">
        <f>DB!M34*$X107</f>
        <v>0.4921327406015728</v>
      </c>
      <c r="AF107" s="401">
        <f>DB!N34*$X107</f>
        <v>1.0462664563970463</v>
      </c>
      <c r="AG107" s="401">
        <f>DB!O34*$X107</f>
        <v>3.8750609496186895E-2</v>
      </c>
      <c r="AH107" s="401">
        <f>DB!P34*$X107</f>
        <v>0.10540165782962838</v>
      </c>
      <c r="AI107" s="401">
        <f>DB!Q34*$X107</f>
        <v>0.11043923706413265</v>
      </c>
      <c r="AJ107" s="401">
        <f>DB!R34*$X107</f>
        <v>2.0770326689956178E-2</v>
      </c>
      <c r="AK107" s="402">
        <f>DB!S34*1000*$X107</f>
        <v>7.6338700707488188E-2</v>
      </c>
      <c r="AL107" s="401">
        <f>DB!T34*$X107</f>
        <v>0</v>
      </c>
      <c r="AM107" s="400">
        <f>DB!U34*1000*$X107</f>
        <v>8.5251340891611162E-3</v>
      </c>
      <c r="AN107" s="400">
        <f>DB!V34*1000*$X107</f>
        <v>9.5326499360619774</v>
      </c>
      <c r="AO107" s="400">
        <f>DB!W34*1000*$X107</f>
        <v>0</v>
      </c>
      <c r="AP107" s="401">
        <f>DB!X34*1000*$X107</f>
        <v>0</v>
      </c>
      <c r="AQ107" s="400">
        <f>DB!Y34*1000*$X107</f>
        <v>0</v>
      </c>
      <c r="AR107" s="400">
        <f>DB!Z34*1000*$X107</f>
        <v>0</v>
      </c>
      <c r="AS107" s="400">
        <f>DB!AA34*1000*$X107</f>
        <v>0</v>
      </c>
      <c r="AT107" s="400">
        <f>DB!AB34*1000*$X107</f>
        <v>2.3250365697712141</v>
      </c>
      <c r="AU107" s="400">
        <f>DB!AC34*1000*$X107</f>
        <v>0</v>
      </c>
      <c r="AV107" s="400">
        <f>DB!AD34*1000*$X107</f>
        <v>0</v>
      </c>
      <c r="AW107" s="401">
        <f>DB!AE34*1000*$X107</f>
        <v>0</v>
      </c>
      <c r="AX107" s="401">
        <f>DB!AF34*$X107</f>
        <v>0</v>
      </c>
    </row>
    <row r="108" spans="1:52" s="5" customFormat="1" ht="39.75" customHeight="1" x14ac:dyDescent="0.25">
      <c r="A108" s="24" t="str">
        <f>DB!B35</f>
        <v>EG13</v>
      </c>
      <c r="B108" s="24" t="str">
        <f>DB!B35</f>
        <v>EG13</v>
      </c>
      <c r="C108" s="126" t="s">
        <v>76</v>
      </c>
      <c r="D108" s="469" t="s">
        <v>113</v>
      </c>
      <c r="E108" s="469"/>
      <c r="F108" s="158">
        <v>10</v>
      </c>
      <c r="G108" s="130"/>
      <c r="H108" s="223">
        <f>DB!AI35</f>
        <v>0</v>
      </c>
      <c r="I108" s="224">
        <f>DB!AJ35</f>
        <v>1</v>
      </c>
      <c r="J108" s="224">
        <f>DB!AK35</f>
        <v>1</v>
      </c>
      <c r="K108" s="224">
        <f>DB!AL35</f>
        <v>8</v>
      </c>
      <c r="L108" s="224">
        <f>DB!AM35</f>
        <v>32</v>
      </c>
      <c r="M108" s="224">
        <f>DB!AN35</f>
        <v>8</v>
      </c>
      <c r="N108" s="224">
        <f>DB!AO35</f>
        <v>25</v>
      </c>
      <c r="O108" s="224">
        <f>DB!AP35</f>
        <v>16</v>
      </c>
      <c r="P108" s="224">
        <f>DB!AQ35</f>
        <v>10</v>
      </c>
      <c r="Q108" s="224">
        <f>DB!AR35</f>
        <v>6</v>
      </c>
      <c r="R108" s="224">
        <f t="shared" si="95"/>
        <v>107</v>
      </c>
      <c r="S108" s="224">
        <f>DB!AS35</f>
        <v>2</v>
      </c>
      <c r="T108" s="225">
        <f>DB!C35</f>
        <v>109</v>
      </c>
      <c r="U108" s="335">
        <f>DB!E35</f>
        <v>6556</v>
      </c>
      <c r="V108" s="352">
        <f>DB!F35*1000</f>
        <v>11.800800000000001</v>
      </c>
      <c r="W108" s="177">
        <f t="shared" si="93"/>
        <v>60.146788990825691</v>
      </c>
      <c r="X108" s="450">
        <v>0.81063762535559336</v>
      </c>
      <c r="Y108" s="400">
        <f t="shared" si="94"/>
        <v>9.5661724892962869</v>
      </c>
      <c r="Z108" s="398">
        <f>DB!H35*$X108</f>
        <v>2.8698517467888856E-4</v>
      </c>
      <c r="AA108" s="402">
        <f>DB!I35*$X108</f>
        <v>2.8698517467888856E-4</v>
      </c>
      <c r="AB108" s="402">
        <f>DB!J35*$X108</f>
        <v>2.8698517467888856E-4</v>
      </c>
      <c r="AC108" s="402">
        <f>DB!K35*$X108</f>
        <v>2.8698517467888856E-4</v>
      </c>
      <c r="AD108" s="407">
        <f>DB!L35*$X108</f>
        <v>533.75416021277556</v>
      </c>
      <c r="AE108" s="401">
        <f>DB!M35*$X108</f>
        <v>6.0745195307031416E-2</v>
      </c>
      <c r="AF108" s="401">
        <f>DB!N35*$X108</f>
        <v>0.12914332860549987</v>
      </c>
      <c r="AG108" s="401">
        <f>DB!O35*$X108</f>
        <v>4.7830862446481435E-3</v>
      </c>
      <c r="AH108" s="401">
        <f>DB!P35*$X108</f>
        <v>1.3009994585442948E-2</v>
      </c>
      <c r="AI108" s="401">
        <f>DB!Q35*$X108</f>
        <v>1.3631795797247208E-2</v>
      </c>
      <c r="AJ108" s="401">
        <f>DB!R35*$X108</f>
        <v>2.5637342271314046E-3</v>
      </c>
      <c r="AK108" s="402">
        <f>DB!S35*1000*$X108</f>
        <v>9.4226799019568406E-3</v>
      </c>
      <c r="AL108" s="401">
        <f>DB!T35*$X108</f>
        <v>0</v>
      </c>
      <c r="AM108" s="400">
        <f>DB!U35*1000*$X108</f>
        <v>1.0522789738225914E-3</v>
      </c>
      <c r="AN108" s="400">
        <f>DB!V35*1000*$X108</f>
        <v>1.1766392161834431</v>
      </c>
      <c r="AO108" s="400">
        <f>DB!W35*1000*$X108</f>
        <v>0</v>
      </c>
      <c r="AP108" s="401">
        <f>DB!X35*1000*$X108</f>
        <v>0</v>
      </c>
      <c r="AQ108" s="400">
        <f>DB!Y35*1000*$X108</f>
        <v>0</v>
      </c>
      <c r="AR108" s="400">
        <f>DB!Z35*1000*$X108</f>
        <v>0</v>
      </c>
      <c r="AS108" s="400">
        <f>DB!AA35*1000*$X108</f>
        <v>0</v>
      </c>
      <c r="AT108" s="400">
        <f>DB!AB35*1000*$X108</f>
        <v>0.28698517467888857</v>
      </c>
      <c r="AU108" s="400">
        <f>DB!AC35*1000*$X108</f>
        <v>0</v>
      </c>
      <c r="AV108" s="400">
        <f>DB!AD35*1000*$X108</f>
        <v>0</v>
      </c>
      <c r="AW108" s="401">
        <f>DB!AE35*1000*$X108</f>
        <v>0</v>
      </c>
      <c r="AX108" s="401">
        <f>DB!AF35*$X108</f>
        <v>0</v>
      </c>
    </row>
    <row r="109" spans="1:52" s="5" customFormat="1" ht="28.5" customHeight="1" x14ac:dyDescent="0.25">
      <c r="A109" s="24" t="str">
        <f>DB!B36</f>
        <v>EG14</v>
      </c>
      <c r="B109" s="24" t="str">
        <f>DB!B36</f>
        <v>EG14</v>
      </c>
      <c r="C109" s="70" t="s">
        <v>169</v>
      </c>
      <c r="D109" s="469" t="s">
        <v>79</v>
      </c>
      <c r="E109" s="469"/>
      <c r="F109" s="155" t="s">
        <v>47</v>
      </c>
      <c r="G109" s="130"/>
      <c r="H109" s="223">
        <f>DB!AI36</f>
        <v>0</v>
      </c>
      <c r="I109" s="224">
        <f>DB!AJ36</f>
        <v>2</v>
      </c>
      <c r="J109" s="224">
        <f>DB!AK36</f>
        <v>2</v>
      </c>
      <c r="K109" s="224">
        <f>DB!AL36</f>
        <v>1</v>
      </c>
      <c r="L109" s="224">
        <f>DB!AM36</f>
        <v>2</v>
      </c>
      <c r="M109" s="224">
        <f>DB!AN36</f>
        <v>1</v>
      </c>
      <c r="N109" s="224">
        <f>DB!AO36</f>
        <v>1</v>
      </c>
      <c r="O109" s="224">
        <f>DB!AP36</f>
        <v>10</v>
      </c>
      <c r="P109" s="224">
        <f>DB!AQ36</f>
        <v>1</v>
      </c>
      <c r="Q109" s="224">
        <f>DB!AR36</f>
        <v>3</v>
      </c>
      <c r="R109" s="224">
        <f t="shared" si="95"/>
        <v>23</v>
      </c>
      <c r="S109" s="224">
        <f>DB!AS36</f>
        <v>0</v>
      </c>
      <c r="T109" s="225">
        <f>DB!C36</f>
        <v>23</v>
      </c>
      <c r="U109" s="335">
        <f>DB!E36</f>
        <v>13229</v>
      </c>
      <c r="V109" s="352">
        <f>DB!F36*1000</f>
        <v>33.33708</v>
      </c>
      <c r="W109" s="177">
        <f t="shared" si="93"/>
        <v>575.17391304347825</v>
      </c>
      <c r="X109" s="450">
        <v>0.81063762535559336</v>
      </c>
      <c r="Y109" s="400">
        <f t="shared" si="94"/>
        <v>27.024291367489443</v>
      </c>
      <c r="Z109" s="398">
        <f>DB!H36*$X109</f>
        <v>8.1072874102468327E-4</v>
      </c>
      <c r="AA109" s="402">
        <f>DB!I36*$X109</f>
        <v>8.1072874102468327E-4</v>
      </c>
      <c r="AB109" s="402">
        <f>DB!J36*$X109</f>
        <v>8.1072874102468327E-4</v>
      </c>
      <c r="AC109" s="402">
        <f>DB!K36*$X109</f>
        <v>8.1072874102468327E-4</v>
      </c>
      <c r="AD109" s="407">
        <f>DB!L36*$X109</f>
        <v>1507.8473611404411</v>
      </c>
      <c r="AE109" s="401">
        <f>DB!M36*$X109</f>
        <v>0.17160425018355796</v>
      </c>
      <c r="AF109" s="401">
        <f>DB!N36*$X109</f>
        <v>0.36482793346110748</v>
      </c>
      <c r="AG109" s="401">
        <f>DB!O36*$X109</f>
        <v>1.3512145683744722E-2</v>
      </c>
      <c r="AH109" s="401">
        <f>DB!P36*$X109</f>
        <v>3.675303625978564E-2</v>
      </c>
      <c r="AI109" s="401">
        <f>DB!Q36*$X109</f>
        <v>3.8509615198672457E-2</v>
      </c>
      <c r="AJ109" s="401">
        <f>DB!R36*$X109</f>
        <v>7.2425100864871713E-3</v>
      </c>
      <c r="AK109" s="402">
        <f>DB!S36*1000*$X109</f>
        <v>2.6618926996977099E-2</v>
      </c>
      <c r="AL109" s="401">
        <f>DB!T36*$X109</f>
        <v>0</v>
      </c>
      <c r="AM109" s="400">
        <f>DB!U36*1000*$X109</f>
        <v>2.9726720504238391E-3</v>
      </c>
      <c r="AN109" s="400">
        <f>DB!V36*1000*$X109</f>
        <v>3.323987838201202</v>
      </c>
      <c r="AO109" s="400">
        <f>DB!W36*1000*$X109</f>
        <v>0</v>
      </c>
      <c r="AP109" s="401">
        <f>DB!X36*1000*$X109</f>
        <v>0</v>
      </c>
      <c r="AQ109" s="400">
        <f>DB!Y36*1000*$X109</f>
        <v>0</v>
      </c>
      <c r="AR109" s="400">
        <f>DB!Z36*1000*$X109</f>
        <v>0</v>
      </c>
      <c r="AS109" s="400">
        <f>DB!AA36*1000*$X109</f>
        <v>0</v>
      </c>
      <c r="AT109" s="400">
        <f>DB!AB36*1000*$X109</f>
        <v>0.81072874102468329</v>
      </c>
      <c r="AU109" s="400">
        <f>DB!AC36*1000*$X109</f>
        <v>0</v>
      </c>
      <c r="AV109" s="400">
        <f>DB!AD36*1000*$X109</f>
        <v>0</v>
      </c>
      <c r="AW109" s="401">
        <f>DB!AE36*1000*$X109</f>
        <v>0</v>
      </c>
      <c r="AX109" s="401">
        <f>DB!AF36*$X109</f>
        <v>0</v>
      </c>
    </row>
    <row r="110" spans="1:52" s="32" customFormat="1" ht="14.25" customHeight="1" thickBot="1" x14ac:dyDescent="0.3">
      <c r="A110" s="24" t="str">
        <f>DB!B37</f>
        <v>EG15</v>
      </c>
      <c r="B110" s="24" t="str">
        <f>DB!B37</f>
        <v>EG15</v>
      </c>
      <c r="C110" s="75" t="s">
        <v>70</v>
      </c>
      <c r="D110" s="75" t="s">
        <v>70</v>
      </c>
      <c r="E110" s="37"/>
      <c r="F110" s="156" t="s">
        <v>107</v>
      </c>
      <c r="G110" s="215"/>
      <c r="H110" s="226">
        <f>DB!AI37</f>
        <v>1</v>
      </c>
      <c r="I110" s="227">
        <f>DB!AJ37</f>
        <v>0</v>
      </c>
      <c r="J110" s="227">
        <f>DB!AK37</f>
        <v>1</v>
      </c>
      <c r="K110" s="227">
        <f>DB!AL37</f>
        <v>46</v>
      </c>
      <c r="L110" s="227">
        <f>DB!AM37</f>
        <v>35</v>
      </c>
      <c r="M110" s="227">
        <f>DB!AN37</f>
        <v>18</v>
      </c>
      <c r="N110" s="227">
        <f>DB!AO37</f>
        <v>16</v>
      </c>
      <c r="O110" s="227">
        <f>DB!AP37</f>
        <v>23</v>
      </c>
      <c r="P110" s="227">
        <f>DB!AQ37</f>
        <v>37</v>
      </c>
      <c r="Q110" s="227">
        <f>DB!AR37</f>
        <v>11</v>
      </c>
      <c r="R110" s="227">
        <f t="shared" si="95"/>
        <v>188</v>
      </c>
      <c r="S110" s="227">
        <f>DB!AS37</f>
        <v>14</v>
      </c>
      <c r="T110" s="228">
        <f>DB!C37</f>
        <v>202</v>
      </c>
      <c r="U110" s="336">
        <f>DB!E37</f>
        <v>911.6</v>
      </c>
      <c r="V110" s="353">
        <f>DB!F37*1000</f>
        <v>1.40787504</v>
      </c>
      <c r="W110" s="204">
        <f t="shared" si="93"/>
        <v>4.5128712871287133</v>
      </c>
      <c r="X110" s="451">
        <v>0.81063762535559336</v>
      </c>
      <c r="Y110" s="411">
        <f t="shared" si="94"/>
        <v>1.141276479223011</v>
      </c>
      <c r="Z110" s="399">
        <f>DB!H37*$X110</f>
        <v>3.4238294376690335E-5</v>
      </c>
      <c r="AA110" s="408">
        <f>DB!I37*$X110</f>
        <v>3.4238294376690335E-5</v>
      </c>
      <c r="AB110" s="408">
        <f>DB!J37*$X110</f>
        <v>3.4238294376690335E-5</v>
      </c>
      <c r="AC110" s="408">
        <f>DB!K37*$X110</f>
        <v>3.4238294376690335E-5</v>
      </c>
      <c r="AD110" s="409">
        <f>DB!L37*$X110</f>
        <v>63.678662434727123</v>
      </c>
      <c r="AE110" s="410">
        <f>DB!M37*$X110</f>
        <v>7.2471056430661032E-3</v>
      </c>
      <c r="AF110" s="410">
        <f>DB!N37*$X110</f>
        <v>1.5407232469510649E-2</v>
      </c>
      <c r="AG110" s="410">
        <f>DB!O37*$X110</f>
        <v>5.7063823961150549E-4</v>
      </c>
      <c r="AH110" s="410">
        <f>DB!P37*$X110</f>
        <v>1.5521360117432949E-3</v>
      </c>
      <c r="AI110" s="410">
        <f>DB!Q37*$X110</f>
        <v>1.6263189828927907E-3</v>
      </c>
      <c r="AJ110" s="410">
        <f>DB!R37*$X110</f>
        <v>3.058620964317678E-4</v>
      </c>
      <c r="AK110" s="408">
        <f>DB!S37*1000*$X110</f>
        <v>1.1241573320346658E-3</v>
      </c>
      <c r="AL110" s="410">
        <f>DB!T37*$X110</f>
        <v>0</v>
      </c>
      <c r="AM110" s="411">
        <f>DB!U37*1000*$X110</f>
        <v>1.2554041271453122E-4</v>
      </c>
      <c r="AN110" s="411">
        <f>DB!V37*1000*$X110</f>
        <v>0.14037700694443037</v>
      </c>
      <c r="AO110" s="411">
        <f>DB!W37*1000*$X110</f>
        <v>0</v>
      </c>
      <c r="AP110" s="410">
        <f>DB!X37*1000*$X110</f>
        <v>0</v>
      </c>
      <c r="AQ110" s="411">
        <f>DB!Y37*1000*$X110</f>
        <v>0</v>
      </c>
      <c r="AR110" s="411">
        <f>DB!Z37*1000*$X110</f>
        <v>0</v>
      </c>
      <c r="AS110" s="411">
        <f>DB!AA37*1000*$X110</f>
        <v>0</v>
      </c>
      <c r="AT110" s="411">
        <f>DB!AB37*1000*$X110</f>
        <v>3.4238294376690334E-2</v>
      </c>
      <c r="AU110" s="411">
        <f>DB!AC37*1000*$X110</f>
        <v>0</v>
      </c>
      <c r="AV110" s="411">
        <f>DB!AD37*1000*$X110</f>
        <v>0</v>
      </c>
      <c r="AW110" s="410">
        <f>DB!AE37*1000*$X110</f>
        <v>0</v>
      </c>
      <c r="AX110" s="410">
        <f>DB!AF37*$X110</f>
        <v>0</v>
      </c>
    </row>
    <row r="111" spans="1:52" s="1" customFormat="1" ht="15" customHeight="1" x14ac:dyDescent="0.25">
      <c r="A111" s="24"/>
      <c r="C111" s="44" t="s">
        <v>175</v>
      </c>
      <c r="D111" s="44"/>
      <c r="E111" s="96"/>
      <c r="F111" s="157"/>
      <c r="G111" s="129"/>
      <c r="H111" s="229">
        <f t="shared" ref="H111:S111" si="96">SUM(H96:H110)</f>
        <v>85</v>
      </c>
      <c r="I111" s="230">
        <f t="shared" si="96"/>
        <v>232</v>
      </c>
      <c r="J111" s="230">
        <f t="shared" si="96"/>
        <v>66</v>
      </c>
      <c r="K111" s="230">
        <f t="shared" si="96"/>
        <v>442</v>
      </c>
      <c r="L111" s="230">
        <f t="shared" si="96"/>
        <v>10405</v>
      </c>
      <c r="M111" s="230">
        <f t="shared" si="96"/>
        <v>16392</v>
      </c>
      <c r="N111" s="230">
        <f t="shared" si="96"/>
        <v>7291</v>
      </c>
      <c r="O111" s="230">
        <f t="shared" si="96"/>
        <v>5364</v>
      </c>
      <c r="P111" s="230">
        <f t="shared" si="96"/>
        <v>7702</v>
      </c>
      <c r="Q111" s="230">
        <f t="shared" si="96"/>
        <v>1481</v>
      </c>
      <c r="R111" s="230">
        <f t="shared" si="96"/>
        <v>49460</v>
      </c>
      <c r="S111" s="230">
        <f t="shared" si="96"/>
        <v>988</v>
      </c>
      <c r="T111" s="231">
        <f>SUM(T96:T110)</f>
        <v>50448</v>
      </c>
      <c r="U111" s="337">
        <f>SUM(U96:U110)</f>
        <v>1518133.7200000111</v>
      </c>
      <c r="V111" s="354">
        <f>SUM(V96:V110)</f>
        <v>5376.0182272814736</v>
      </c>
      <c r="W111" s="239"/>
      <c r="X111" s="382"/>
      <c r="Y111" s="445">
        <f>SUM(Y96:Y110)</f>
        <v>4358.0026496318396</v>
      </c>
      <c r="Z111" s="447">
        <f>SUM(Z96:Z110)</f>
        <v>0.13074007948895838</v>
      </c>
      <c r="AA111" s="448">
        <f>SUM(AA96:AA110)</f>
        <v>0.13074007948895838</v>
      </c>
      <c r="AB111" s="448">
        <f>SUM(AB96:AB110)</f>
        <v>0.13074007948895838</v>
      </c>
      <c r="AC111" s="448">
        <f t="shared" ref="AC111" si="97">SUM(AC96:AC110)</f>
        <v>0.13074007948895838</v>
      </c>
      <c r="AD111" s="444">
        <f>SUM(AD96:AD110)</f>
        <v>243159.11583885195</v>
      </c>
      <c r="AE111" s="449">
        <f>SUM(AE96:AE110)</f>
        <v>27.673316825162257</v>
      </c>
      <c r="AF111" s="449">
        <f t="shared" ref="AF111:AG111" si="98">SUM(AF96:AF110)</f>
        <v>99.553033991810167</v>
      </c>
      <c r="AG111" s="449">
        <f t="shared" si="98"/>
        <v>2.1790013248159195</v>
      </c>
      <c r="AH111" s="449">
        <f t="shared" ref="AH111" si="99">SUM(AH96:AH110)</f>
        <v>5.9268836034994949</v>
      </c>
      <c r="AI111" s="449">
        <f t="shared" ref="AI111" si="100">SUM(AI96:AI110)</f>
        <v>6.2101537757254714</v>
      </c>
      <c r="AJ111" s="449">
        <f t="shared" ref="AJ111" si="101">SUM(AJ96:AJ110)</f>
        <v>1.167944710101368</v>
      </c>
      <c r="AK111" s="448">
        <f t="shared" ref="AK111:AQ111" si="102">SUM(AK96:AK110)</f>
        <v>4.2926326098874856</v>
      </c>
      <c r="AL111" s="449">
        <f t="shared" si="102"/>
        <v>0</v>
      </c>
      <c r="AM111" s="445">
        <f t="shared" si="102"/>
        <v>0.47938029145950323</v>
      </c>
      <c r="AN111" s="445">
        <f t="shared" si="102"/>
        <v>536.03432590474222</v>
      </c>
      <c r="AO111" s="445">
        <f t="shared" si="102"/>
        <v>0</v>
      </c>
      <c r="AP111" s="449">
        <f t="shared" si="102"/>
        <v>0</v>
      </c>
      <c r="AQ111" s="445">
        <f t="shared" si="102"/>
        <v>0</v>
      </c>
      <c r="AR111" s="445">
        <f t="shared" ref="AR111:AT111" si="103">SUM(AR96:AR110)</f>
        <v>0</v>
      </c>
      <c r="AS111" s="445">
        <f t="shared" si="103"/>
        <v>0</v>
      </c>
      <c r="AT111" s="445">
        <f t="shared" si="103"/>
        <v>130.74007948895837</v>
      </c>
      <c r="AU111" s="445">
        <f t="shared" ref="AU111" si="104">SUM(AU96:AU110)</f>
        <v>0</v>
      </c>
      <c r="AV111" s="445">
        <f t="shared" ref="AV111" si="105">SUM(AV96:AV110)</f>
        <v>0</v>
      </c>
      <c r="AW111" s="449">
        <f>SUM(AW96:AW110)</f>
        <v>0</v>
      </c>
      <c r="AX111" s="449">
        <f>SUM(AX96:AX110)</f>
        <v>0</v>
      </c>
    </row>
    <row r="112" spans="1:52" s="30" customFormat="1" x14ac:dyDescent="0.25">
      <c r="A112" s="24"/>
      <c r="C112" s="111"/>
      <c r="D112" s="111"/>
      <c r="E112" s="125"/>
      <c r="F112" s="150"/>
      <c r="G112" s="28"/>
      <c r="H112" s="246"/>
      <c r="I112" s="247"/>
      <c r="J112" s="247"/>
      <c r="K112" s="247"/>
      <c r="L112" s="247"/>
      <c r="M112" s="247"/>
      <c r="N112" s="247"/>
      <c r="O112" s="247"/>
      <c r="P112" s="247"/>
      <c r="Q112" s="247"/>
      <c r="R112" s="247"/>
      <c r="S112" s="247"/>
      <c r="T112" s="248"/>
      <c r="U112" s="340"/>
      <c r="V112" s="357"/>
      <c r="W112" s="234"/>
      <c r="X112" s="376"/>
      <c r="Y112" s="357"/>
      <c r="Z112" s="285"/>
      <c r="AA112" s="286"/>
      <c r="AB112" s="286"/>
      <c r="AC112" s="286"/>
      <c r="AD112" s="308"/>
      <c r="AE112" s="314"/>
      <c r="AF112" s="314"/>
      <c r="AG112" s="314"/>
      <c r="AH112" s="314"/>
      <c r="AI112" s="314"/>
      <c r="AJ112" s="314"/>
      <c r="AK112" s="293"/>
      <c r="AL112" s="314"/>
      <c r="AM112" s="357"/>
      <c r="AN112" s="357"/>
      <c r="AO112" s="357"/>
      <c r="AP112" s="318"/>
      <c r="AQ112" s="357"/>
      <c r="AR112" s="357"/>
      <c r="AS112" s="357"/>
      <c r="AT112" s="357"/>
      <c r="AU112" s="357"/>
      <c r="AV112" s="357"/>
      <c r="AW112" s="318"/>
      <c r="AX112" s="314"/>
      <c r="AY112" s="26"/>
      <c r="AZ112" s="26"/>
    </row>
    <row r="113" spans="1:50" s="10" customFormat="1" ht="13.5" thickBot="1" x14ac:dyDescent="0.3">
      <c r="A113" s="216"/>
      <c r="B113" s="216"/>
      <c r="C113" s="217" t="s">
        <v>93</v>
      </c>
      <c r="D113" s="218"/>
      <c r="E113" s="197"/>
      <c r="F113" s="198"/>
      <c r="G113" s="139"/>
      <c r="H113" s="271"/>
      <c r="I113" s="272"/>
      <c r="J113" s="272"/>
      <c r="K113" s="272"/>
      <c r="L113" s="272"/>
      <c r="M113" s="272"/>
      <c r="N113" s="272"/>
      <c r="O113" s="272"/>
      <c r="P113" s="272"/>
      <c r="Q113" s="272"/>
      <c r="R113" s="272"/>
      <c r="S113" s="272"/>
      <c r="T113" s="273"/>
      <c r="U113" s="349"/>
      <c r="V113" s="366"/>
      <c r="W113" s="214"/>
      <c r="X113" s="386"/>
      <c r="Y113" s="366"/>
      <c r="Z113" s="302"/>
      <c r="AA113" s="303"/>
      <c r="AB113" s="303"/>
      <c r="AC113" s="303"/>
      <c r="AD113" s="272"/>
      <c r="AE113" s="324"/>
      <c r="AF113" s="324"/>
      <c r="AG113" s="324"/>
      <c r="AH113" s="324"/>
      <c r="AI113" s="324"/>
      <c r="AJ113" s="324"/>
      <c r="AK113" s="303"/>
      <c r="AL113" s="324"/>
      <c r="AM113" s="366"/>
      <c r="AN113" s="366"/>
      <c r="AO113" s="366"/>
      <c r="AP113" s="324"/>
      <c r="AQ113" s="366"/>
      <c r="AR113" s="366"/>
      <c r="AS113" s="366"/>
      <c r="AT113" s="366"/>
      <c r="AU113" s="366"/>
      <c r="AV113" s="366"/>
      <c r="AW113" s="324"/>
      <c r="AX113" s="324"/>
    </row>
    <row r="114" spans="1:50" s="1" customFormat="1" ht="15" customHeight="1" x14ac:dyDescent="0.25">
      <c r="A114" s="24"/>
      <c r="C114" s="44" t="s">
        <v>176</v>
      </c>
      <c r="D114" s="44"/>
      <c r="E114" s="96"/>
      <c r="F114" s="157"/>
      <c r="G114" s="129"/>
      <c r="H114" s="229">
        <f t="shared" ref="H114:S114" si="106">SUM(H77,H111,H92)</f>
        <v>1029</v>
      </c>
      <c r="I114" s="230">
        <f t="shared" si="106"/>
        <v>2008</v>
      </c>
      <c r="J114" s="230">
        <f t="shared" si="106"/>
        <v>2426</v>
      </c>
      <c r="K114" s="230">
        <f t="shared" si="106"/>
        <v>5625</v>
      </c>
      <c r="L114" s="230">
        <f t="shared" si="106"/>
        <v>21318</v>
      </c>
      <c r="M114" s="230">
        <f t="shared" si="106"/>
        <v>23333</v>
      </c>
      <c r="N114" s="230">
        <f t="shared" si="106"/>
        <v>10114</v>
      </c>
      <c r="O114" s="230">
        <f t="shared" si="106"/>
        <v>9230</v>
      </c>
      <c r="P114" s="230">
        <f t="shared" si="106"/>
        <v>10593</v>
      </c>
      <c r="Q114" s="230">
        <f t="shared" si="106"/>
        <v>2003</v>
      </c>
      <c r="R114" s="230">
        <f t="shared" si="106"/>
        <v>87679</v>
      </c>
      <c r="S114" s="230">
        <f t="shared" si="106"/>
        <v>1550</v>
      </c>
      <c r="T114" s="231">
        <f>SUM(T77,T111,T92)</f>
        <v>114687</v>
      </c>
      <c r="U114" s="337">
        <f>SUM(U77,U111,U92)</f>
        <v>2444669.6000000108</v>
      </c>
      <c r="V114" s="354">
        <f>SUM(V77,V111,V92)</f>
        <v>8548.0932600260712</v>
      </c>
      <c r="W114" s="239"/>
      <c r="X114" s="404"/>
      <c r="Y114" s="445">
        <f>SUM(Y77,Y111,Y92)</f>
        <v>7421.1929662666362</v>
      </c>
      <c r="Z114" s="447">
        <f>SUM(Z77,Z111,Z92)</f>
        <v>74.292658614496204</v>
      </c>
      <c r="AA114" s="448">
        <f t="shared" ref="AA114:AX114" si="107">SUM(AA77,AA111,AA92)</f>
        <v>63.253285609174007</v>
      </c>
      <c r="AB114" s="448">
        <f t="shared" si="107"/>
        <v>67.129265226101495</v>
      </c>
      <c r="AC114" s="448">
        <f t="shared" si="107"/>
        <v>71.957788812244502</v>
      </c>
      <c r="AD114" s="444">
        <f t="shared" si="107"/>
        <v>497182.52776752971</v>
      </c>
      <c r="AE114" s="449">
        <f t="shared" si="107"/>
        <v>1758.7708032447374</v>
      </c>
      <c r="AF114" s="449">
        <f t="shared" si="107"/>
        <v>255.28320760461713</v>
      </c>
      <c r="AG114" s="449">
        <f t="shared" si="107"/>
        <v>160.71439697477433</v>
      </c>
      <c r="AH114" s="449">
        <f t="shared" si="107"/>
        <v>190.16134313104376</v>
      </c>
      <c r="AI114" s="449">
        <f t="shared" si="107"/>
        <v>81.227804094108421</v>
      </c>
      <c r="AJ114" s="449">
        <f t="shared" si="107"/>
        <v>114.40719756332105</v>
      </c>
      <c r="AK114" s="448">
        <f>SUM(AK77,AK111,AK92)</f>
        <v>65.845535437359345</v>
      </c>
      <c r="AL114" s="449">
        <f t="shared" si="107"/>
        <v>344.42348430858436</v>
      </c>
      <c r="AM114" s="445">
        <f>SUM(AM77,AM111,AM92)</f>
        <v>4720.0473262505011</v>
      </c>
      <c r="AN114" s="445">
        <f>SUM(AN77,AN111,AN92)</f>
        <v>3116.1382410638248</v>
      </c>
      <c r="AO114" s="445">
        <f t="shared" ref="AO114" si="108">SUM(AO77,AO111,AO92)</f>
        <v>1096.0453275434757</v>
      </c>
      <c r="AP114" s="449">
        <f>SUM(AP77,AP111,AP92)</f>
        <v>288.95726164054389</v>
      </c>
      <c r="AQ114" s="445">
        <f t="shared" ref="AQ114" si="109">SUM(AQ77,AQ111,AQ92)</f>
        <v>1886.4151274694493</v>
      </c>
      <c r="AR114" s="445">
        <f>SUM(AR77,AR111,AR92)</f>
        <v>8085.2392753787644</v>
      </c>
      <c r="AS114" s="445">
        <f>SUM(AS77,AS111,AS92)</f>
        <v>9462.3202145754094</v>
      </c>
      <c r="AT114" s="445">
        <f t="shared" si="107"/>
        <v>883.93641497501335</v>
      </c>
      <c r="AU114" s="445">
        <f t="shared" si="107"/>
        <v>1505.8471273478251</v>
      </c>
      <c r="AV114" s="445">
        <f>SUM(AV77,AV111,AV92)</f>
        <v>15270.114432451213</v>
      </c>
      <c r="AW114" s="449">
        <f>SUM(AW77,AW111,AW92)</f>
        <v>337.77424983202491</v>
      </c>
      <c r="AX114" s="449">
        <f t="shared" si="107"/>
        <v>248.11339410966406</v>
      </c>
    </row>
    <row r="115" spans="1:50" s="8" customFormat="1" x14ac:dyDescent="0.25">
      <c r="A115" s="30"/>
      <c r="C115" s="9"/>
      <c r="D115" s="5"/>
      <c r="E115" s="2"/>
      <c r="F115" s="39"/>
      <c r="G115" s="5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"/>
      <c r="U115" s="21"/>
      <c r="V115" s="26"/>
      <c r="W115" s="2"/>
      <c r="X115" s="440"/>
      <c r="Y115" s="440"/>
      <c r="Z115" s="441"/>
      <c r="AA115" s="440"/>
      <c r="AB115" s="440"/>
      <c r="AC115" s="440"/>
      <c r="AD115" s="440"/>
      <c r="AE115" s="440"/>
      <c r="AF115" s="440"/>
      <c r="AG115" s="440"/>
      <c r="AH115" s="440"/>
      <c r="AI115" s="440"/>
      <c r="AJ115" s="440"/>
      <c r="AK115" s="440"/>
      <c r="AL115" s="440"/>
      <c r="AM115" s="440"/>
      <c r="AN115" s="440"/>
      <c r="AO115" s="440"/>
      <c r="AP115" s="440"/>
      <c r="AQ115" s="440"/>
      <c r="AR115" s="440"/>
      <c r="AS115" s="440"/>
      <c r="AT115" s="440"/>
      <c r="AU115" s="440"/>
      <c r="AV115" s="440"/>
      <c r="AW115" s="440"/>
      <c r="AX115" s="440"/>
    </row>
    <row r="116" spans="1:50" s="8" customFormat="1" x14ac:dyDescent="0.25">
      <c r="A116" s="30"/>
      <c r="C116" s="9"/>
      <c r="D116" s="5"/>
      <c r="E116" s="2"/>
      <c r="F116" s="39"/>
      <c r="G116" s="5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"/>
      <c r="U116" s="21"/>
      <c r="V116" s="26"/>
      <c r="W116" s="2"/>
      <c r="X116" s="26"/>
      <c r="Y116" s="26"/>
      <c r="Z116" s="5"/>
    </row>
    <row r="117" spans="1:50" s="24" customFormat="1" ht="15" customHeight="1" x14ac:dyDescent="0.25">
      <c r="C117" s="44" t="s">
        <v>292</v>
      </c>
      <c r="D117" s="44"/>
      <c r="E117" s="96"/>
      <c r="F117" s="157"/>
      <c r="G117" s="129"/>
      <c r="H117" s="229">
        <v>1029</v>
      </c>
      <c r="I117" s="230">
        <v>2008</v>
      </c>
      <c r="J117" s="230">
        <v>2426</v>
      </c>
      <c r="K117" s="230">
        <v>5625</v>
      </c>
      <c r="L117" s="230">
        <v>21318</v>
      </c>
      <c r="M117" s="230">
        <v>23333</v>
      </c>
      <c r="N117" s="230">
        <v>10114</v>
      </c>
      <c r="O117" s="230">
        <v>9230</v>
      </c>
      <c r="P117" s="230">
        <v>10593</v>
      </c>
      <c r="Q117" s="230">
        <v>2003</v>
      </c>
      <c r="R117" s="446">
        <v>87679</v>
      </c>
      <c r="S117" s="446">
        <v>1550</v>
      </c>
      <c r="T117" s="231">
        <v>114687</v>
      </c>
      <c r="U117" s="337">
        <v>2444669.6000000108</v>
      </c>
      <c r="V117" s="354">
        <v>8548.0932600260712</v>
      </c>
      <c r="W117" s="239"/>
      <c r="X117" s="442"/>
      <c r="Y117" s="443"/>
      <c r="Z117" s="465">
        <v>74.478497196626563</v>
      </c>
      <c r="AA117" s="280">
        <v>63.05310571198153</v>
      </c>
      <c r="AB117" s="280">
        <v>66.984430466665444</v>
      </c>
      <c r="AC117" s="280">
        <v>72.031811263874786</v>
      </c>
      <c r="AD117" s="230">
        <v>562144.66746365814</v>
      </c>
      <c r="AE117" s="310">
        <v>1761.1302561688381</v>
      </c>
      <c r="AF117" s="310">
        <v>284.15197184912483</v>
      </c>
      <c r="AG117" s="310">
        <v>176.93938603685928</v>
      </c>
      <c r="AH117" s="310">
        <v>189.83175497097247</v>
      </c>
      <c r="AI117" s="310">
        <v>79.790384738802047</v>
      </c>
      <c r="AJ117" s="310">
        <v>116.82459967459984</v>
      </c>
      <c r="AK117" s="280">
        <v>63.696128973978183</v>
      </c>
      <c r="AL117" s="310">
        <v>320.49105001497412</v>
      </c>
      <c r="AM117" s="354">
        <v>4421.4002978308017</v>
      </c>
      <c r="AN117" s="354">
        <v>3441.5876559713552</v>
      </c>
      <c r="AO117" s="354">
        <v>1236.7135729874135</v>
      </c>
      <c r="AP117" s="310">
        <v>309.43182851988797</v>
      </c>
      <c r="AQ117" s="354">
        <v>1772.2008871527853</v>
      </c>
      <c r="AR117" s="354">
        <v>7515.6744605183085</v>
      </c>
      <c r="AS117" s="354">
        <v>8768.2138305850094</v>
      </c>
      <c r="AT117" s="354">
        <v>977.23487866369192</v>
      </c>
      <c r="AU117" s="354">
        <v>1598.7090073303389</v>
      </c>
      <c r="AV117" s="354">
        <v>14653.381077452717</v>
      </c>
      <c r="AW117" s="310">
        <v>388.97794769551507</v>
      </c>
      <c r="AX117" s="310">
        <v>229.9511312103869</v>
      </c>
    </row>
    <row r="118" spans="1:50" s="8" customFormat="1" x14ac:dyDescent="0.25">
      <c r="A118" s="30"/>
      <c r="C118" s="9"/>
      <c r="D118" s="5"/>
      <c r="E118" s="2"/>
      <c r="F118" s="39"/>
      <c r="G118" s="5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"/>
      <c r="U118" s="21"/>
      <c r="V118" s="26"/>
      <c r="W118" s="2"/>
      <c r="X118" s="26"/>
      <c r="Y118" s="26"/>
      <c r="Z118" s="5"/>
    </row>
    <row r="119" spans="1:50" s="8" customFormat="1" x14ac:dyDescent="0.25">
      <c r="A119" s="30"/>
      <c r="C119" s="464" t="s">
        <v>289</v>
      </c>
      <c r="D119" s="459"/>
      <c r="E119" s="460"/>
      <c r="F119" s="461"/>
      <c r="G119" s="459"/>
      <c r="H119" s="459"/>
      <c r="I119" s="459"/>
      <c r="J119" s="459"/>
      <c r="K119" s="459"/>
      <c r="L119" s="459"/>
      <c r="M119" s="459"/>
      <c r="N119" s="459"/>
      <c r="O119" s="459"/>
      <c r="P119" s="459"/>
      <c r="Q119" s="459"/>
      <c r="R119" s="459"/>
      <c r="S119" s="459"/>
      <c r="T119" s="459"/>
      <c r="U119" s="459"/>
      <c r="V119" s="459"/>
      <c r="W119" s="459"/>
      <c r="X119" s="459"/>
      <c r="Y119" s="462">
        <f>Y114/V117</f>
        <v>0.86816939643964552</v>
      </c>
      <c r="Z119" s="44">
        <f t="shared" ref="Z119:AX119" si="110">Z114/Z117</f>
        <v>0.99750480220298032</v>
      </c>
      <c r="AA119" s="44">
        <f t="shared" si="110"/>
        <v>1.0031747825096335</v>
      </c>
      <c r="AB119" s="44">
        <f t="shared" si="110"/>
        <v>1.0021622152853584</v>
      </c>
      <c r="AC119" s="44">
        <f t="shared" si="110"/>
        <v>0.99897236442716797</v>
      </c>
      <c r="AD119" s="44">
        <f t="shared" si="110"/>
        <v>0.8844387513462838</v>
      </c>
      <c r="AE119" s="44">
        <f t="shared" si="110"/>
        <v>0.99866026211528869</v>
      </c>
      <c r="AF119" s="44">
        <f t="shared" si="110"/>
        <v>0.89840378704168888</v>
      </c>
      <c r="AG119" s="44">
        <f t="shared" si="110"/>
        <v>0.90830199298473313</v>
      </c>
      <c r="AH119" s="44">
        <f t="shared" si="110"/>
        <v>1.0017362119426314</v>
      </c>
      <c r="AI119" s="44">
        <f t="shared" si="110"/>
        <v>1.0180149445326256</v>
      </c>
      <c r="AJ119" s="44">
        <f t="shared" si="110"/>
        <v>0.97930742225514011</v>
      </c>
      <c r="AK119" s="44">
        <f t="shared" si="110"/>
        <v>1.0337446952900271</v>
      </c>
      <c r="AL119" s="44">
        <f t="shared" si="110"/>
        <v>1.0746742671674983</v>
      </c>
      <c r="AM119" s="44">
        <f t="shared" si="110"/>
        <v>1.0675458018506534</v>
      </c>
      <c r="AN119" s="44">
        <f t="shared" si="110"/>
        <v>0.90543625575165676</v>
      </c>
      <c r="AO119" s="44">
        <f t="shared" si="110"/>
        <v>0.88625640688640728</v>
      </c>
      <c r="AP119" s="44">
        <f t="shared" si="110"/>
        <v>0.93383173612979464</v>
      </c>
      <c r="AQ119" s="44">
        <f t="shared" si="110"/>
        <v>1.064447682621444</v>
      </c>
      <c r="AR119" s="44">
        <f t="shared" si="110"/>
        <v>1.075783593056421</v>
      </c>
      <c r="AS119" s="44">
        <f t="shared" si="110"/>
        <v>1.0791616625006613</v>
      </c>
      <c r="AT119" s="44">
        <f t="shared" si="110"/>
        <v>0.90452810708490217</v>
      </c>
      <c r="AU119" s="44">
        <f t="shared" si="110"/>
        <v>0.94191445750494485</v>
      </c>
      <c r="AV119" s="44">
        <f t="shared" si="110"/>
        <v>1.04208812640159</v>
      </c>
      <c r="AW119" s="44">
        <f t="shared" si="110"/>
        <v>0.86836349421131842</v>
      </c>
      <c r="AX119" s="44">
        <f t="shared" si="110"/>
        <v>1.0789831422166831</v>
      </c>
    </row>
    <row r="120" spans="1:50" s="8" customFormat="1" x14ac:dyDescent="0.25">
      <c r="A120" s="30"/>
      <c r="C120" s="9"/>
      <c r="D120" s="5"/>
      <c r="E120" s="2"/>
      <c r="F120" s="39"/>
      <c r="G120" s="5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"/>
      <c r="U120" s="21"/>
      <c r="V120" s="26"/>
      <c r="W120" s="2"/>
      <c r="X120" s="26"/>
      <c r="Y120" s="26"/>
      <c r="Z120" s="5"/>
    </row>
    <row r="121" spans="1:50" s="8" customFormat="1" x14ac:dyDescent="0.25">
      <c r="A121" s="30"/>
      <c r="C121" s="463" t="s">
        <v>291</v>
      </c>
      <c r="D121" s="5"/>
      <c r="E121" s="2"/>
      <c r="F121" s="39"/>
      <c r="G121" s="5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"/>
      <c r="U121" s="21"/>
      <c r="V121" s="26"/>
      <c r="W121" s="2"/>
      <c r="X121" s="26"/>
      <c r="Y121" s="26"/>
      <c r="Z121" s="5"/>
    </row>
    <row r="122" spans="1:50" s="8" customFormat="1" x14ac:dyDescent="0.25">
      <c r="A122" s="30"/>
      <c r="C122" s="9"/>
      <c r="D122" s="5"/>
      <c r="E122" s="2"/>
      <c r="F122" s="39"/>
      <c r="G122" s="5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"/>
      <c r="U122" s="21"/>
      <c r="V122" s="26"/>
      <c r="W122" s="2"/>
      <c r="X122" s="26"/>
      <c r="Y122" s="26"/>
      <c r="Z122" s="5"/>
    </row>
    <row r="123" spans="1:50" s="8" customFormat="1" x14ac:dyDescent="0.25">
      <c r="A123" s="30"/>
      <c r="C123" s="9"/>
      <c r="D123" s="5"/>
      <c r="E123" s="2"/>
      <c r="F123" s="39"/>
      <c r="G123" s="5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"/>
      <c r="U123" s="21"/>
      <c r="V123" s="26"/>
      <c r="W123" s="2"/>
      <c r="X123" s="26"/>
      <c r="Y123" s="26"/>
      <c r="Z123" s="5"/>
    </row>
    <row r="124" spans="1:50" s="8" customFormat="1" x14ac:dyDescent="0.25">
      <c r="A124" s="30"/>
      <c r="C124" s="9" t="s">
        <v>121</v>
      </c>
      <c r="D124" s="5"/>
      <c r="E124" s="2"/>
      <c r="F124" s="39"/>
      <c r="G124" s="5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"/>
      <c r="U124" s="21"/>
      <c r="V124" s="26"/>
      <c r="W124" s="2"/>
      <c r="X124" s="26"/>
      <c r="Y124" s="26"/>
      <c r="Z124" s="5"/>
    </row>
    <row r="125" spans="1:50" s="8" customFormat="1" x14ac:dyDescent="0.25">
      <c r="A125" s="30"/>
      <c r="C125" s="9"/>
      <c r="D125" s="5"/>
      <c r="E125" s="2"/>
      <c r="F125" s="39"/>
      <c r="G125" s="5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"/>
      <c r="U125" s="21"/>
      <c r="V125" s="26"/>
      <c r="W125" s="2"/>
      <c r="X125" s="26"/>
      <c r="Y125" s="26"/>
      <c r="Z125" s="5"/>
    </row>
    <row r="126" spans="1:50" s="8" customFormat="1" x14ac:dyDescent="0.25">
      <c r="A126" s="30"/>
      <c r="C126" s="9"/>
      <c r="D126" s="5"/>
      <c r="E126" s="2"/>
      <c r="F126" s="39"/>
      <c r="G126" s="5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"/>
      <c r="U126" s="21"/>
      <c r="V126" s="26"/>
      <c r="W126" s="2"/>
      <c r="X126" s="26"/>
      <c r="Y126" s="26"/>
      <c r="Z126" s="5"/>
    </row>
    <row r="127" spans="1:50" s="8" customFormat="1" x14ac:dyDescent="0.25">
      <c r="A127" s="30"/>
      <c r="C127" s="9"/>
      <c r="D127" s="5"/>
      <c r="E127" s="2"/>
      <c r="F127" s="39"/>
      <c r="G127" s="5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"/>
      <c r="U127" s="21"/>
      <c r="V127" s="26"/>
      <c r="W127" s="2"/>
      <c r="X127" s="26"/>
      <c r="Y127" s="26"/>
      <c r="Z127" s="5"/>
    </row>
    <row r="128" spans="1:50" s="8" customFormat="1" x14ac:dyDescent="0.25">
      <c r="A128" s="30"/>
      <c r="C128" s="9"/>
      <c r="D128" s="5"/>
      <c r="E128" s="2"/>
      <c r="F128" s="39"/>
      <c r="G128" s="5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"/>
      <c r="U128" s="21"/>
      <c r="V128" s="26"/>
      <c r="W128" s="2"/>
      <c r="X128" s="26"/>
      <c r="Y128" s="26"/>
      <c r="Z128" s="5"/>
    </row>
    <row r="129" spans="1:26" s="8" customFormat="1" x14ac:dyDescent="0.25">
      <c r="A129" s="30"/>
      <c r="C129" s="9"/>
      <c r="D129" s="5"/>
      <c r="E129" s="2"/>
      <c r="F129" s="39"/>
      <c r="G129" s="5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"/>
      <c r="U129" s="21"/>
      <c r="V129" s="26"/>
      <c r="W129" s="2"/>
      <c r="X129" s="26"/>
      <c r="Y129" s="26"/>
      <c r="Z129" s="5"/>
    </row>
    <row r="130" spans="1:26" s="8" customFormat="1" x14ac:dyDescent="0.25">
      <c r="A130" s="30"/>
      <c r="C130" s="9"/>
      <c r="D130" s="5"/>
      <c r="E130" s="2"/>
      <c r="F130" s="39"/>
      <c r="G130" s="5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"/>
      <c r="U130" s="21"/>
      <c r="V130" s="26"/>
      <c r="W130" s="2"/>
      <c r="X130" s="26"/>
      <c r="Y130" s="26"/>
      <c r="Z130" s="5"/>
    </row>
    <row r="131" spans="1:26" s="8" customFormat="1" x14ac:dyDescent="0.25">
      <c r="A131" s="30"/>
      <c r="C131" s="9"/>
      <c r="D131" s="5"/>
      <c r="E131" s="2"/>
      <c r="F131" s="39"/>
      <c r="G131" s="5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"/>
      <c r="U131" s="21"/>
      <c r="V131" s="26"/>
      <c r="W131" s="2"/>
      <c r="X131" s="26"/>
      <c r="Y131" s="26"/>
      <c r="Z131" s="5"/>
    </row>
    <row r="132" spans="1:26" s="8" customFormat="1" x14ac:dyDescent="0.25">
      <c r="A132" s="30"/>
      <c r="C132" s="9"/>
      <c r="D132" s="5"/>
      <c r="E132" s="2"/>
      <c r="F132" s="39"/>
      <c r="G132" s="5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"/>
      <c r="U132" s="21"/>
      <c r="V132" s="26"/>
      <c r="W132" s="2"/>
      <c r="X132" s="26"/>
      <c r="Y132" s="26"/>
      <c r="Z132" s="5"/>
    </row>
    <row r="133" spans="1:26" s="8" customFormat="1" x14ac:dyDescent="0.25">
      <c r="A133" s="30"/>
      <c r="C133" s="9"/>
      <c r="D133" s="5"/>
      <c r="E133" s="2"/>
      <c r="F133" s="39"/>
      <c r="G133" s="5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"/>
      <c r="U133" s="21"/>
      <c r="V133" s="26"/>
      <c r="W133" s="2"/>
      <c r="X133" s="26"/>
      <c r="Y133" s="26"/>
      <c r="Z133" s="5"/>
    </row>
    <row r="134" spans="1:26" s="8" customFormat="1" x14ac:dyDescent="0.25">
      <c r="A134" s="30"/>
      <c r="C134" s="9"/>
      <c r="D134" s="5"/>
      <c r="E134" s="2"/>
      <c r="F134" s="39"/>
      <c r="G134" s="5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"/>
      <c r="U134" s="21"/>
      <c r="V134" s="26"/>
      <c r="W134" s="2"/>
      <c r="X134" s="26"/>
      <c r="Y134" s="26"/>
      <c r="Z134" s="5"/>
    </row>
    <row r="135" spans="1:26" s="8" customFormat="1" x14ac:dyDescent="0.25">
      <c r="A135" s="30"/>
      <c r="C135" s="9"/>
      <c r="D135" s="5"/>
      <c r="E135" s="2"/>
      <c r="F135" s="39"/>
      <c r="G135" s="5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"/>
      <c r="U135" s="21"/>
      <c r="V135" s="26"/>
      <c r="W135" s="2"/>
      <c r="X135" s="26"/>
      <c r="Y135" s="26"/>
      <c r="Z135" s="5"/>
    </row>
    <row r="136" spans="1:26" s="8" customFormat="1" x14ac:dyDescent="0.25">
      <c r="A136" s="30"/>
      <c r="C136" s="9"/>
      <c r="D136" s="5"/>
      <c r="E136" s="2"/>
      <c r="F136" s="39"/>
      <c r="G136" s="5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"/>
      <c r="U136" s="21"/>
      <c r="V136" s="26"/>
      <c r="W136" s="2"/>
      <c r="X136" s="26"/>
      <c r="Y136" s="26"/>
      <c r="Z136" s="5"/>
    </row>
    <row r="137" spans="1:26" s="8" customFormat="1" x14ac:dyDescent="0.25">
      <c r="A137" s="30"/>
      <c r="C137" s="9"/>
      <c r="D137" s="5"/>
      <c r="E137" s="2"/>
      <c r="F137" s="39"/>
      <c r="G137" s="5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"/>
      <c r="U137" s="21"/>
      <c r="V137" s="26"/>
      <c r="W137" s="2"/>
      <c r="X137" s="26"/>
      <c r="Y137" s="26"/>
      <c r="Z137" s="5"/>
    </row>
    <row r="138" spans="1:26" s="8" customFormat="1" x14ac:dyDescent="0.25">
      <c r="A138" s="30"/>
      <c r="C138" s="9"/>
      <c r="D138" s="5"/>
      <c r="E138" s="2"/>
      <c r="F138" s="39"/>
      <c r="G138" s="5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"/>
      <c r="U138" s="21"/>
      <c r="V138" s="26"/>
      <c r="W138" s="2"/>
      <c r="X138" s="26"/>
      <c r="Y138" s="26"/>
      <c r="Z138" s="5"/>
    </row>
    <row r="139" spans="1:26" s="8" customFormat="1" x14ac:dyDescent="0.25">
      <c r="A139" s="30"/>
      <c r="C139" s="9"/>
      <c r="D139" s="5"/>
      <c r="E139" s="2"/>
      <c r="F139" s="39"/>
      <c r="G139" s="5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"/>
      <c r="U139" s="21"/>
      <c r="V139" s="26"/>
      <c r="W139" s="2"/>
      <c r="X139" s="26"/>
      <c r="Y139" s="26"/>
      <c r="Z139" s="5"/>
    </row>
    <row r="140" spans="1:26" s="8" customFormat="1" x14ac:dyDescent="0.25">
      <c r="A140" s="30"/>
      <c r="C140" s="9"/>
      <c r="D140" s="5"/>
      <c r="E140" s="2"/>
      <c r="F140" s="39"/>
      <c r="G140" s="5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"/>
      <c r="U140" s="21"/>
      <c r="V140" s="26"/>
      <c r="W140" s="2"/>
      <c r="X140" s="26"/>
      <c r="Y140" s="26"/>
      <c r="Z140" s="5"/>
    </row>
    <row r="141" spans="1:26" s="8" customFormat="1" x14ac:dyDescent="0.25">
      <c r="A141" s="30"/>
      <c r="C141" s="9"/>
      <c r="D141" s="5"/>
      <c r="E141" s="2"/>
      <c r="F141" s="39"/>
      <c r="G141" s="5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"/>
      <c r="U141" s="21"/>
      <c r="V141" s="26"/>
      <c r="W141" s="2"/>
      <c r="X141" s="26"/>
      <c r="Y141" s="26"/>
      <c r="Z141" s="5"/>
    </row>
    <row r="142" spans="1:26" s="8" customFormat="1" x14ac:dyDescent="0.25">
      <c r="A142" s="30"/>
      <c r="C142" s="9"/>
      <c r="D142" s="5"/>
      <c r="E142" s="2"/>
      <c r="F142" s="39"/>
      <c r="G142" s="5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"/>
      <c r="U142" s="21"/>
      <c r="V142" s="26"/>
      <c r="W142" s="2"/>
      <c r="X142" s="26"/>
      <c r="Y142" s="26"/>
      <c r="Z142" s="5"/>
    </row>
    <row r="143" spans="1:26" s="8" customFormat="1" x14ac:dyDescent="0.25">
      <c r="A143" s="30"/>
      <c r="C143" s="9"/>
      <c r="D143" s="5"/>
      <c r="E143" s="2"/>
      <c r="F143" s="39"/>
      <c r="G143" s="5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"/>
      <c r="U143" s="21"/>
      <c r="V143" s="26"/>
      <c r="W143" s="2"/>
      <c r="X143" s="26"/>
      <c r="Y143" s="26"/>
      <c r="Z143" s="5"/>
    </row>
    <row r="144" spans="1:26" s="8" customFormat="1" x14ac:dyDescent="0.25">
      <c r="A144" s="30"/>
      <c r="C144" s="9"/>
      <c r="D144" s="5"/>
      <c r="E144" s="2"/>
      <c r="F144" s="39"/>
      <c r="G144" s="5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"/>
      <c r="U144" s="21"/>
      <c r="V144" s="26"/>
      <c r="W144" s="2"/>
      <c r="X144" s="26"/>
      <c r="Y144" s="26"/>
      <c r="Z144" s="5"/>
    </row>
    <row r="145" spans="1:26" s="8" customFormat="1" x14ac:dyDescent="0.25">
      <c r="A145" s="30"/>
      <c r="C145" s="9"/>
      <c r="D145" s="5"/>
      <c r="E145" s="2"/>
      <c r="F145" s="39"/>
      <c r="G145" s="5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"/>
      <c r="U145" s="21"/>
      <c r="V145" s="26"/>
      <c r="W145" s="2"/>
      <c r="X145" s="26"/>
      <c r="Y145" s="26"/>
      <c r="Z145" s="5"/>
    </row>
    <row r="146" spans="1:26" s="8" customFormat="1" x14ac:dyDescent="0.25">
      <c r="A146" s="30"/>
      <c r="C146" s="9"/>
      <c r="D146" s="5"/>
      <c r="E146" s="2"/>
      <c r="F146" s="39"/>
      <c r="G146" s="5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"/>
      <c r="U146" s="21"/>
      <c r="V146" s="26"/>
      <c r="W146" s="2"/>
      <c r="X146" s="26"/>
      <c r="Y146" s="26"/>
      <c r="Z146" s="5"/>
    </row>
    <row r="147" spans="1:26" s="8" customFormat="1" x14ac:dyDescent="0.25">
      <c r="A147" s="30"/>
      <c r="C147" s="9"/>
      <c r="D147" s="5"/>
      <c r="E147" s="2"/>
      <c r="F147" s="39"/>
      <c r="G147" s="5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"/>
      <c r="U147" s="21"/>
      <c r="V147" s="26"/>
      <c r="W147" s="2"/>
      <c r="X147" s="26"/>
      <c r="Y147" s="26"/>
      <c r="Z147" s="5"/>
    </row>
    <row r="148" spans="1:26" s="8" customFormat="1" x14ac:dyDescent="0.25">
      <c r="A148" s="30"/>
      <c r="C148" s="9"/>
      <c r="D148" s="5"/>
      <c r="E148" s="2"/>
      <c r="F148" s="39"/>
      <c r="G148" s="5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"/>
      <c r="U148" s="21"/>
      <c r="V148" s="26"/>
      <c r="W148" s="2"/>
      <c r="X148" s="26"/>
      <c r="Y148" s="26"/>
      <c r="Z148" s="5"/>
    </row>
    <row r="149" spans="1:26" s="8" customFormat="1" x14ac:dyDescent="0.25">
      <c r="A149" s="30"/>
      <c r="C149" s="9"/>
      <c r="D149" s="5"/>
      <c r="E149" s="2"/>
      <c r="F149" s="39"/>
      <c r="G149" s="5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"/>
      <c r="U149" s="21"/>
      <c r="V149" s="26"/>
      <c r="W149" s="2"/>
      <c r="X149" s="26"/>
      <c r="Y149" s="26"/>
      <c r="Z149" s="5"/>
    </row>
    <row r="150" spans="1:26" s="8" customFormat="1" x14ac:dyDescent="0.25">
      <c r="A150" s="30"/>
      <c r="C150" s="9"/>
      <c r="D150" s="5"/>
      <c r="E150" s="2"/>
      <c r="F150" s="39"/>
      <c r="G150" s="5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"/>
      <c r="U150" s="21"/>
      <c r="V150" s="26"/>
      <c r="W150" s="2"/>
      <c r="X150" s="26"/>
      <c r="Y150" s="26"/>
      <c r="Z150" s="5"/>
    </row>
    <row r="151" spans="1:26" s="8" customFormat="1" x14ac:dyDescent="0.25">
      <c r="A151" s="30"/>
      <c r="C151" s="9"/>
      <c r="D151" s="5"/>
      <c r="E151" s="2"/>
      <c r="F151" s="39"/>
      <c r="G151" s="5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"/>
      <c r="U151" s="21"/>
      <c r="V151" s="26"/>
      <c r="W151" s="2"/>
      <c r="X151" s="26"/>
      <c r="Y151" s="26"/>
      <c r="Z151" s="5"/>
    </row>
    <row r="152" spans="1:26" s="8" customFormat="1" x14ac:dyDescent="0.25">
      <c r="A152" s="30"/>
      <c r="C152" s="9"/>
      <c r="D152" s="5"/>
      <c r="E152" s="2"/>
      <c r="F152" s="39"/>
      <c r="G152" s="5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"/>
      <c r="U152" s="21"/>
      <c r="V152" s="26"/>
      <c r="W152" s="2"/>
      <c r="X152" s="26"/>
      <c r="Y152" s="26"/>
      <c r="Z152" s="5"/>
    </row>
    <row r="153" spans="1:26" s="8" customFormat="1" x14ac:dyDescent="0.25">
      <c r="A153" s="30"/>
      <c r="C153" s="9"/>
      <c r="D153" s="5"/>
      <c r="E153" s="2"/>
      <c r="F153" s="39"/>
      <c r="G153" s="5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"/>
      <c r="U153" s="21"/>
      <c r="V153" s="26"/>
      <c r="W153" s="2"/>
      <c r="X153" s="26"/>
      <c r="Y153" s="26"/>
      <c r="Z153" s="5"/>
    </row>
    <row r="154" spans="1:26" s="8" customFormat="1" x14ac:dyDescent="0.25">
      <c r="A154" s="30"/>
      <c r="C154" s="9"/>
      <c r="D154" s="5"/>
      <c r="E154" s="2"/>
      <c r="F154" s="39"/>
      <c r="G154" s="5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"/>
      <c r="U154" s="21"/>
      <c r="V154" s="26"/>
      <c r="W154" s="2"/>
      <c r="X154" s="26"/>
      <c r="Y154" s="26"/>
      <c r="Z154" s="5"/>
    </row>
    <row r="155" spans="1:26" s="8" customFormat="1" x14ac:dyDescent="0.25">
      <c r="A155" s="30"/>
      <c r="C155" s="9"/>
      <c r="D155" s="5"/>
      <c r="E155" s="2"/>
      <c r="F155" s="39"/>
      <c r="G155" s="5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"/>
      <c r="U155" s="21"/>
      <c r="V155" s="26"/>
      <c r="W155" s="2"/>
      <c r="X155" s="26"/>
      <c r="Y155" s="26"/>
      <c r="Z155" s="5"/>
    </row>
    <row r="156" spans="1:26" s="8" customFormat="1" x14ac:dyDescent="0.25">
      <c r="A156" s="30"/>
      <c r="C156" s="9"/>
      <c r="D156" s="5"/>
      <c r="E156" s="2"/>
      <c r="F156" s="39"/>
      <c r="G156" s="5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"/>
      <c r="U156" s="21"/>
      <c r="V156" s="26"/>
      <c r="W156" s="2"/>
      <c r="X156" s="26"/>
      <c r="Y156" s="26"/>
      <c r="Z156" s="5"/>
    </row>
    <row r="157" spans="1:26" s="8" customFormat="1" x14ac:dyDescent="0.25">
      <c r="A157" s="30"/>
      <c r="C157" s="9"/>
      <c r="D157" s="5"/>
      <c r="E157" s="2"/>
      <c r="F157" s="39"/>
      <c r="G157" s="5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"/>
      <c r="U157" s="21"/>
      <c r="V157" s="26"/>
      <c r="W157" s="2"/>
      <c r="X157" s="26"/>
      <c r="Y157" s="26"/>
      <c r="Z157" s="5"/>
    </row>
    <row r="158" spans="1:26" s="8" customFormat="1" x14ac:dyDescent="0.25">
      <c r="A158" s="30"/>
      <c r="C158" s="9"/>
      <c r="D158" s="5"/>
      <c r="E158" s="2"/>
      <c r="F158" s="39"/>
      <c r="G158" s="5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"/>
      <c r="U158" s="21"/>
      <c r="V158" s="26"/>
      <c r="W158" s="2"/>
      <c r="X158" s="26"/>
      <c r="Y158" s="26"/>
      <c r="Z158" s="5"/>
    </row>
    <row r="159" spans="1:26" s="8" customFormat="1" x14ac:dyDescent="0.25">
      <c r="A159" s="30"/>
      <c r="C159" s="9"/>
      <c r="D159" s="5"/>
      <c r="E159" s="2"/>
      <c r="F159" s="39"/>
      <c r="G159" s="5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"/>
      <c r="U159" s="21"/>
      <c r="V159" s="26"/>
      <c r="W159" s="2"/>
      <c r="X159" s="26"/>
      <c r="Y159" s="26"/>
      <c r="Z159" s="5"/>
    </row>
    <row r="160" spans="1:26" s="8" customFormat="1" x14ac:dyDescent="0.25">
      <c r="A160" s="30"/>
      <c r="C160" s="9"/>
      <c r="D160" s="5"/>
      <c r="E160" s="2"/>
      <c r="F160" s="39"/>
      <c r="G160" s="5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"/>
      <c r="U160" s="21"/>
      <c r="V160" s="26"/>
      <c r="W160" s="2"/>
      <c r="X160" s="26"/>
      <c r="Y160" s="26"/>
      <c r="Z160" s="5"/>
    </row>
    <row r="161" spans="1:26" s="8" customFormat="1" x14ac:dyDescent="0.25">
      <c r="A161" s="30"/>
      <c r="C161" s="9"/>
      <c r="D161" s="5"/>
      <c r="E161" s="2"/>
      <c r="F161" s="39"/>
      <c r="G161" s="5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"/>
      <c r="U161" s="21"/>
      <c r="V161" s="26"/>
      <c r="W161" s="2"/>
      <c r="X161" s="26"/>
      <c r="Y161" s="26"/>
      <c r="Z161" s="5"/>
    </row>
    <row r="162" spans="1:26" s="8" customFormat="1" x14ac:dyDescent="0.25">
      <c r="A162" s="30"/>
      <c r="C162" s="9"/>
      <c r="D162" s="5"/>
      <c r="E162" s="2"/>
      <c r="F162" s="39"/>
      <c r="G162" s="5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"/>
      <c r="U162" s="21"/>
      <c r="V162" s="26"/>
      <c r="W162" s="2"/>
      <c r="X162" s="26"/>
      <c r="Y162" s="26"/>
      <c r="Z162" s="5"/>
    </row>
    <row r="163" spans="1:26" s="8" customFormat="1" x14ac:dyDescent="0.25">
      <c r="A163" s="30"/>
      <c r="C163" s="9"/>
      <c r="D163" s="5"/>
      <c r="E163" s="2"/>
      <c r="F163" s="39"/>
      <c r="G163" s="5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"/>
      <c r="U163" s="21"/>
      <c r="V163" s="26"/>
      <c r="W163" s="2"/>
      <c r="X163" s="26"/>
      <c r="Y163" s="26"/>
      <c r="Z163" s="5"/>
    </row>
    <row r="164" spans="1:26" s="8" customFormat="1" x14ac:dyDescent="0.25">
      <c r="A164" s="30"/>
      <c r="C164" s="9"/>
      <c r="D164" s="5"/>
      <c r="E164" s="2"/>
      <c r="F164" s="39"/>
      <c r="G164" s="5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"/>
      <c r="U164" s="21"/>
      <c r="V164" s="26"/>
      <c r="W164" s="2"/>
      <c r="X164" s="26"/>
      <c r="Y164" s="26"/>
      <c r="Z164" s="5"/>
    </row>
    <row r="165" spans="1:26" s="8" customFormat="1" x14ac:dyDescent="0.25">
      <c r="A165" s="30"/>
      <c r="C165" s="9"/>
      <c r="D165" s="5"/>
      <c r="E165" s="2"/>
      <c r="F165" s="39"/>
      <c r="G165" s="5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"/>
      <c r="U165" s="21"/>
      <c r="V165" s="26"/>
      <c r="W165" s="2"/>
      <c r="X165" s="26"/>
      <c r="Y165" s="26"/>
      <c r="Z165" s="5"/>
    </row>
    <row r="166" spans="1:26" s="8" customFormat="1" x14ac:dyDescent="0.25">
      <c r="A166" s="30"/>
      <c r="C166" s="9"/>
      <c r="D166" s="5"/>
      <c r="E166" s="2"/>
      <c r="F166" s="39"/>
      <c r="G166" s="5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"/>
      <c r="U166" s="21"/>
      <c r="V166" s="26"/>
      <c r="W166" s="2"/>
      <c r="X166" s="26"/>
      <c r="Y166" s="26"/>
      <c r="Z166" s="5"/>
    </row>
    <row r="167" spans="1:26" s="8" customFormat="1" x14ac:dyDescent="0.25">
      <c r="A167" s="30"/>
      <c r="C167" s="9"/>
      <c r="D167" s="5"/>
      <c r="E167" s="2"/>
      <c r="F167" s="39"/>
      <c r="G167" s="5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"/>
      <c r="U167" s="21"/>
      <c r="V167" s="26"/>
      <c r="W167" s="2"/>
      <c r="X167" s="26"/>
      <c r="Y167" s="26"/>
      <c r="Z167" s="5"/>
    </row>
    <row r="168" spans="1:26" s="8" customFormat="1" x14ac:dyDescent="0.25">
      <c r="A168" s="30"/>
      <c r="C168" s="9"/>
      <c r="D168" s="5"/>
      <c r="E168" s="2"/>
      <c r="F168" s="39"/>
      <c r="G168" s="5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"/>
      <c r="U168" s="21"/>
      <c r="V168" s="26"/>
      <c r="W168" s="2"/>
      <c r="X168" s="26"/>
      <c r="Y168" s="26"/>
      <c r="Z168" s="5"/>
    </row>
    <row r="169" spans="1:26" s="8" customFormat="1" x14ac:dyDescent="0.25">
      <c r="A169" s="30"/>
      <c r="C169" s="9"/>
      <c r="D169" s="5"/>
      <c r="E169" s="2"/>
      <c r="F169" s="39"/>
      <c r="G169" s="5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"/>
      <c r="U169" s="21"/>
      <c r="V169" s="26"/>
      <c r="W169" s="2"/>
      <c r="X169" s="26"/>
      <c r="Y169" s="26"/>
      <c r="Z169" s="5"/>
    </row>
    <row r="170" spans="1:26" s="8" customFormat="1" x14ac:dyDescent="0.25">
      <c r="A170" s="30"/>
      <c r="C170" s="9"/>
      <c r="D170" s="5"/>
      <c r="E170" s="2"/>
      <c r="F170" s="39"/>
      <c r="G170" s="5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"/>
      <c r="U170" s="21"/>
      <c r="V170" s="26"/>
      <c r="W170" s="2"/>
      <c r="X170" s="26"/>
      <c r="Y170" s="26"/>
      <c r="Z170" s="5"/>
    </row>
    <row r="171" spans="1:26" s="8" customFormat="1" x14ac:dyDescent="0.25">
      <c r="A171" s="30"/>
      <c r="C171" s="9"/>
      <c r="D171" s="5"/>
      <c r="E171" s="2"/>
      <c r="F171" s="39"/>
      <c r="G171" s="5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"/>
      <c r="U171" s="21"/>
      <c r="V171" s="26"/>
      <c r="W171" s="2"/>
      <c r="X171" s="26"/>
      <c r="Y171" s="26"/>
      <c r="Z171" s="5"/>
    </row>
    <row r="172" spans="1:26" s="8" customFormat="1" x14ac:dyDescent="0.25">
      <c r="A172" s="30"/>
      <c r="C172" s="9"/>
      <c r="D172" s="5"/>
      <c r="E172" s="2"/>
      <c r="F172" s="39"/>
      <c r="G172" s="5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"/>
      <c r="U172" s="21"/>
      <c r="V172" s="26"/>
      <c r="W172" s="2"/>
      <c r="X172" s="26"/>
      <c r="Y172" s="26"/>
      <c r="Z172" s="5"/>
    </row>
    <row r="173" spans="1:26" s="8" customFormat="1" x14ac:dyDescent="0.25">
      <c r="A173" s="30"/>
      <c r="C173" s="9"/>
      <c r="D173" s="5"/>
      <c r="E173" s="2"/>
      <c r="F173" s="39"/>
      <c r="G173" s="5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"/>
      <c r="U173" s="21"/>
      <c r="V173" s="26"/>
      <c r="W173" s="2"/>
      <c r="X173" s="26"/>
      <c r="Y173" s="26"/>
      <c r="Z173" s="5"/>
    </row>
    <row r="174" spans="1:26" s="8" customFormat="1" x14ac:dyDescent="0.25">
      <c r="A174" s="30"/>
      <c r="C174" s="9"/>
      <c r="D174" s="5"/>
      <c r="E174" s="2"/>
      <c r="F174" s="39"/>
      <c r="G174" s="5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"/>
      <c r="U174" s="21"/>
      <c r="V174" s="26"/>
      <c r="W174" s="2"/>
      <c r="X174" s="26"/>
      <c r="Y174" s="26"/>
      <c r="Z174" s="5"/>
    </row>
    <row r="175" spans="1:26" s="8" customFormat="1" x14ac:dyDescent="0.25">
      <c r="A175" s="30"/>
      <c r="C175" s="9"/>
      <c r="D175" s="5"/>
      <c r="E175" s="2"/>
      <c r="F175" s="39"/>
      <c r="G175" s="5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"/>
      <c r="U175" s="21"/>
      <c r="V175" s="26"/>
      <c r="W175" s="2"/>
      <c r="X175" s="26"/>
      <c r="Y175" s="26"/>
      <c r="Z175" s="5"/>
    </row>
    <row r="176" spans="1:26" s="8" customFormat="1" x14ac:dyDescent="0.25">
      <c r="A176" s="30"/>
      <c r="C176" s="9"/>
      <c r="D176" s="5"/>
      <c r="E176" s="2"/>
      <c r="F176" s="39"/>
      <c r="G176" s="5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"/>
      <c r="U176" s="21"/>
      <c r="V176" s="26"/>
      <c r="W176" s="2"/>
      <c r="X176" s="26"/>
      <c r="Y176" s="26"/>
      <c r="Z176" s="5"/>
    </row>
    <row r="177" spans="1:26" s="8" customFormat="1" x14ac:dyDescent="0.25">
      <c r="A177" s="30"/>
      <c r="C177" s="9"/>
      <c r="D177" s="5"/>
      <c r="E177" s="2"/>
      <c r="F177" s="39"/>
      <c r="G177" s="5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"/>
      <c r="U177" s="21"/>
      <c r="V177" s="26"/>
      <c r="W177" s="2"/>
      <c r="X177" s="26"/>
      <c r="Y177" s="26"/>
      <c r="Z177" s="5"/>
    </row>
    <row r="178" spans="1:26" s="8" customFormat="1" x14ac:dyDescent="0.25">
      <c r="A178" s="30"/>
      <c r="C178" s="9"/>
      <c r="D178" s="5"/>
      <c r="E178" s="2"/>
      <c r="F178" s="5"/>
      <c r="G178" s="5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"/>
      <c r="U178" s="21"/>
      <c r="V178" s="26"/>
      <c r="W178" s="2"/>
      <c r="X178" s="26"/>
      <c r="Y178" s="26"/>
      <c r="Z178" s="5"/>
    </row>
    <row r="179" spans="1:26" s="8" customFormat="1" x14ac:dyDescent="0.25">
      <c r="A179" s="30"/>
      <c r="C179" s="9"/>
      <c r="D179" s="5"/>
      <c r="E179" s="2"/>
      <c r="F179" s="5"/>
      <c r="G179" s="5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"/>
      <c r="U179" s="21"/>
      <c r="V179" s="26"/>
      <c r="W179" s="2"/>
      <c r="X179" s="26"/>
      <c r="Y179" s="26"/>
      <c r="Z179" s="5"/>
    </row>
    <row r="180" spans="1:26" s="8" customFormat="1" x14ac:dyDescent="0.25">
      <c r="A180" s="30"/>
      <c r="C180" s="9"/>
      <c r="D180" s="5"/>
      <c r="E180" s="2"/>
      <c r="F180" s="5"/>
      <c r="G180" s="5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"/>
      <c r="U180" s="21"/>
      <c r="V180" s="26"/>
      <c r="W180" s="2"/>
      <c r="X180" s="26"/>
      <c r="Y180" s="26"/>
      <c r="Z180" s="5"/>
    </row>
    <row r="181" spans="1:26" s="8" customFormat="1" x14ac:dyDescent="0.25">
      <c r="A181" s="30"/>
      <c r="C181" s="9"/>
      <c r="D181" s="5"/>
      <c r="E181" s="2"/>
      <c r="F181" s="5"/>
      <c r="G181" s="5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"/>
      <c r="U181" s="21"/>
      <c r="V181" s="26"/>
      <c r="W181" s="2"/>
      <c r="X181" s="26"/>
      <c r="Y181" s="26"/>
      <c r="Z181" s="5"/>
    </row>
    <row r="182" spans="1:26" s="8" customFormat="1" x14ac:dyDescent="0.25">
      <c r="A182" s="30"/>
      <c r="C182" s="9"/>
      <c r="D182" s="5"/>
      <c r="E182" s="2"/>
      <c r="F182" s="5"/>
      <c r="G182" s="5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"/>
      <c r="U182" s="21"/>
      <c r="V182" s="26"/>
      <c r="W182" s="2"/>
      <c r="X182" s="26"/>
      <c r="Y182" s="26"/>
      <c r="Z182" s="5"/>
    </row>
    <row r="183" spans="1:26" s="8" customFormat="1" x14ac:dyDescent="0.25">
      <c r="A183" s="30"/>
      <c r="C183" s="9"/>
      <c r="D183" s="5"/>
      <c r="E183" s="2"/>
      <c r="F183" s="5"/>
      <c r="G183" s="5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"/>
      <c r="U183" s="21"/>
      <c r="V183" s="26"/>
      <c r="W183" s="2"/>
      <c r="X183" s="26"/>
      <c r="Y183" s="26"/>
      <c r="Z183" s="5"/>
    </row>
    <row r="184" spans="1:26" s="8" customFormat="1" x14ac:dyDescent="0.25">
      <c r="A184" s="30"/>
      <c r="C184" s="9"/>
      <c r="D184" s="5"/>
      <c r="E184" s="2"/>
      <c r="F184" s="5"/>
      <c r="G184" s="5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"/>
      <c r="U184" s="21"/>
      <c r="V184" s="26"/>
      <c r="W184" s="2"/>
      <c r="X184" s="26"/>
      <c r="Y184" s="26"/>
      <c r="Z184" s="5"/>
    </row>
    <row r="185" spans="1:26" s="8" customFormat="1" x14ac:dyDescent="0.25">
      <c r="A185" s="30"/>
      <c r="C185" s="9"/>
      <c r="D185" s="5"/>
      <c r="E185" s="2"/>
      <c r="F185" s="5"/>
      <c r="G185" s="5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"/>
      <c r="U185" s="21"/>
      <c r="V185" s="26"/>
      <c r="W185" s="2"/>
      <c r="X185" s="26"/>
      <c r="Y185" s="26"/>
      <c r="Z185" s="5"/>
    </row>
    <row r="186" spans="1:26" s="8" customFormat="1" x14ac:dyDescent="0.25">
      <c r="A186" s="30"/>
      <c r="C186" s="9"/>
      <c r="D186" s="5"/>
      <c r="E186" s="2"/>
      <c r="F186" s="5"/>
      <c r="G186" s="5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"/>
      <c r="U186" s="21"/>
      <c r="V186" s="26"/>
      <c r="W186" s="2"/>
      <c r="X186" s="26"/>
      <c r="Y186" s="26"/>
      <c r="Z186" s="5"/>
    </row>
    <row r="187" spans="1:26" s="8" customFormat="1" x14ac:dyDescent="0.25">
      <c r="A187" s="30"/>
      <c r="C187" s="9"/>
      <c r="D187" s="5"/>
      <c r="E187" s="2"/>
      <c r="F187" s="5"/>
      <c r="G187" s="5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"/>
      <c r="U187" s="21"/>
      <c r="V187" s="26"/>
      <c r="W187" s="2"/>
      <c r="X187" s="26"/>
      <c r="Y187" s="26"/>
      <c r="Z187" s="5"/>
    </row>
    <row r="188" spans="1:26" s="8" customFormat="1" x14ac:dyDescent="0.25">
      <c r="A188" s="30"/>
      <c r="C188" s="9"/>
      <c r="D188" s="5"/>
      <c r="E188" s="2"/>
      <c r="F188" s="5"/>
      <c r="G188" s="5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"/>
      <c r="U188" s="21"/>
      <c r="V188" s="26"/>
      <c r="W188" s="2"/>
      <c r="X188" s="26"/>
      <c r="Y188" s="26"/>
      <c r="Z188" s="5"/>
    </row>
    <row r="189" spans="1:26" s="8" customFormat="1" x14ac:dyDescent="0.25">
      <c r="A189" s="30"/>
      <c r="C189" s="9"/>
      <c r="D189" s="5"/>
      <c r="E189" s="2"/>
      <c r="F189" s="5"/>
      <c r="G189" s="5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"/>
      <c r="U189" s="21"/>
      <c r="V189" s="26"/>
      <c r="W189" s="2"/>
      <c r="X189" s="26"/>
      <c r="Y189" s="26"/>
      <c r="Z189" s="5"/>
    </row>
    <row r="190" spans="1:26" s="8" customFormat="1" x14ac:dyDescent="0.25">
      <c r="A190" s="30"/>
      <c r="C190" s="9"/>
      <c r="D190" s="5"/>
      <c r="E190" s="2"/>
      <c r="F190" s="5"/>
      <c r="G190" s="5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"/>
      <c r="U190" s="21"/>
      <c r="V190" s="26"/>
      <c r="W190" s="2"/>
      <c r="X190" s="26"/>
      <c r="Y190" s="26"/>
      <c r="Z190" s="5"/>
    </row>
    <row r="191" spans="1:26" s="8" customFormat="1" x14ac:dyDescent="0.25">
      <c r="A191" s="30"/>
      <c r="C191" s="9"/>
      <c r="D191" s="5"/>
      <c r="E191" s="2"/>
      <c r="F191" s="5"/>
      <c r="G191" s="5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"/>
      <c r="U191" s="21"/>
      <c r="V191" s="26"/>
      <c r="W191" s="2"/>
      <c r="X191" s="26"/>
      <c r="Y191" s="26"/>
      <c r="Z191" s="5"/>
    </row>
    <row r="192" spans="1:26" s="8" customFormat="1" x14ac:dyDescent="0.25">
      <c r="A192" s="30"/>
      <c r="C192" s="9"/>
      <c r="D192" s="5"/>
      <c r="E192" s="2"/>
      <c r="F192" s="5"/>
      <c r="G192" s="5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"/>
      <c r="U192" s="21"/>
      <c r="V192" s="26"/>
      <c r="W192" s="2"/>
      <c r="X192" s="26"/>
      <c r="Y192" s="26"/>
      <c r="Z192" s="5"/>
    </row>
    <row r="193" spans="1:26" s="8" customFormat="1" x14ac:dyDescent="0.25">
      <c r="A193" s="30"/>
      <c r="C193" s="9"/>
      <c r="D193" s="5"/>
      <c r="E193" s="2"/>
      <c r="F193" s="5"/>
      <c r="G193" s="5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"/>
      <c r="U193" s="21"/>
      <c r="V193" s="26"/>
      <c r="W193" s="2"/>
      <c r="X193" s="26"/>
      <c r="Y193" s="26"/>
      <c r="Z193" s="5"/>
    </row>
    <row r="194" spans="1:26" s="8" customFormat="1" x14ac:dyDescent="0.25">
      <c r="A194" s="30"/>
      <c r="C194" s="9"/>
      <c r="D194" s="5"/>
      <c r="E194" s="2"/>
      <c r="F194" s="5"/>
      <c r="G194" s="5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"/>
      <c r="U194" s="21"/>
      <c r="V194" s="26"/>
      <c r="W194" s="2"/>
      <c r="X194" s="26"/>
      <c r="Y194" s="26"/>
      <c r="Z194" s="5"/>
    </row>
    <row r="195" spans="1:26" s="8" customFormat="1" x14ac:dyDescent="0.25">
      <c r="A195" s="30"/>
      <c r="C195" s="9"/>
      <c r="D195" s="5"/>
      <c r="E195" s="2"/>
      <c r="F195" s="5"/>
      <c r="G195" s="5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"/>
      <c r="U195" s="21"/>
      <c r="V195" s="26"/>
      <c r="W195" s="2"/>
      <c r="X195" s="26"/>
      <c r="Y195" s="26"/>
      <c r="Z195" s="5"/>
    </row>
    <row r="196" spans="1:26" s="8" customFormat="1" x14ac:dyDescent="0.25">
      <c r="A196" s="30"/>
      <c r="C196" s="9"/>
      <c r="D196" s="5"/>
      <c r="E196" s="2"/>
      <c r="F196" s="5"/>
      <c r="G196" s="5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"/>
      <c r="U196" s="21"/>
      <c r="V196" s="26"/>
      <c r="W196" s="2"/>
      <c r="X196" s="26"/>
      <c r="Y196" s="26"/>
      <c r="Z196" s="5"/>
    </row>
    <row r="197" spans="1:26" s="8" customFormat="1" x14ac:dyDescent="0.25">
      <c r="A197" s="30"/>
      <c r="C197" s="9"/>
      <c r="D197" s="5"/>
      <c r="E197" s="2"/>
      <c r="F197" s="5"/>
      <c r="G197" s="5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"/>
      <c r="U197" s="21"/>
      <c r="V197" s="26"/>
      <c r="W197" s="2"/>
      <c r="X197" s="26"/>
      <c r="Y197" s="26"/>
      <c r="Z197" s="5"/>
    </row>
    <row r="198" spans="1:26" s="8" customFormat="1" x14ac:dyDescent="0.25">
      <c r="A198" s="30"/>
      <c r="C198" s="9"/>
      <c r="D198" s="5"/>
      <c r="E198" s="2"/>
      <c r="F198" s="5"/>
      <c r="G198" s="5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"/>
      <c r="U198" s="21"/>
      <c r="V198" s="26"/>
      <c r="W198" s="2"/>
      <c r="X198" s="26"/>
      <c r="Y198" s="26"/>
      <c r="Z198" s="5"/>
    </row>
    <row r="199" spans="1:26" s="8" customFormat="1" x14ac:dyDescent="0.25">
      <c r="A199" s="30"/>
      <c r="C199" s="9"/>
      <c r="D199" s="5"/>
      <c r="E199" s="2"/>
      <c r="F199" s="5"/>
      <c r="G199" s="5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"/>
      <c r="U199" s="21"/>
      <c r="V199" s="26"/>
      <c r="W199" s="2"/>
      <c r="X199" s="26"/>
      <c r="Y199" s="26"/>
      <c r="Z199" s="5"/>
    </row>
    <row r="200" spans="1:26" s="8" customFormat="1" x14ac:dyDescent="0.25">
      <c r="A200" s="30"/>
      <c r="C200" s="9"/>
      <c r="D200" s="5"/>
      <c r="E200" s="2"/>
      <c r="F200" s="5"/>
      <c r="G200" s="5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"/>
      <c r="U200" s="21"/>
      <c r="V200" s="26"/>
      <c r="W200" s="2"/>
      <c r="X200" s="26"/>
      <c r="Y200" s="26"/>
      <c r="Z200" s="5"/>
    </row>
    <row r="201" spans="1:26" s="8" customFormat="1" x14ac:dyDescent="0.25">
      <c r="A201" s="30"/>
      <c r="C201" s="9"/>
      <c r="D201" s="5"/>
      <c r="E201" s="2"/>
      <c r="F201" s="5"/>
      <c r="G201" s="5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"/>
      <c r="U201" s="21"/>
      <c r="V201" s="26"/>
      <c r="W201" s="2"/>
      <c r="X201" s="26"/>
      <c r="Y201" s="26"/>
      <c r="Z201" s="5"/>
    </row>
    <row r="202" spans="1:26" s="8" customFormat="1" x14ac:dyDescent="0.25">
      <c r="A202" s="30"/>
      <c r="C202" s="9"/>
      <c r="D202" s="5"/>
      <c r="E202" s="2"/>
      <c r="F202" s="5"/>
      <c r="G202" s="5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"/>
      <c r="U202" s="21"/>
      <c r="V202" s="26"/>
      <c r="W202" s="2"/>
      <c r="X202" s="26"/>
      <c r="Y202" s="26"/>
      <c r="Z202" s="5"/>
    </row>
    <row r="203" spans="1:26" s="8" customFormat="1" x14ac:dyDescent="0.25">
      <c r="A203" s="30"/>
      <c r="C203" s="9"/>
      <c r="D203" s="5"/>
      <c r="E203" s="2"/>
      <c r="F203" s="5"/>
      <c r="G203" s="5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"/>
      <c r="U203" s="21"/>
      <c r="V203" s="26"/>
      <c r="W203" s="2"/>
      <c r="X203" s="26"/>
      <c r="Y203" s="26"/>
      <c r="Z203" s="5"/>
    </row>
    <row r="204" spans="1:26" s="8" customFormat="1" x14ac:dyDescent="0.25">
      <c r="A204" s="30"/>
      <c r="C204" s="9"/>
      <c r="D204" s="5"/>
      <c r="E204" s="2"/>
      <c r="F204" s="5"/>
      <c r="G204" s="5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"/>
      <c r="U204" s="21"/>
      <c r="V204" s="26"/>
      <c r="W204" s="2"/>
      <c r="X204" s="26"/>
      <c r="Y204" s="26"/>
      <c r="Z204" s="5"/>
    </row>
    <row r="205" spans="1:26" s="8" customFormat="1" x14ac:dyDescent="0.25">
      <c r="A205" s="30"/>
      <c r="C205" s="9"/>
      <c r="D205" s="5"/>
      <c r="E205" s="2"/>
      <c r="F205" s="5"/>
      <c r="G205" s="5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"/>
      <c r="U205" s="21"/>
      <c r="V205" s="26"/>
      <c r="W205" s="2"/>
      <c r="X205" s="26"/>
      <c r="Y205" s="26"/>
      <c r="Z205" s="5"/>
    </row>
    <row r="206" spans="1:26" s="8" customFormat="1" x14ac:dyDescent="0.25">
      <c r="A206" s="30"/>
      <c r="C206" s="9"/>
      <c r="D206" s="5"/>
      <c r="E206" s="2"/>
      <c r="F206" s="5"/>
      <c r="G206" s="5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"/>
      <c r="U206" s="21"/>
      <c r="V206" s="26"/>
      <c r="W206" s="2"/>
      <c r="X206" s="26"/>
      <c r="Y206" s="26"/>
      <c r="Z206" s="5"/>
    </row>
    <row r="207" spans="1:26" s="8" customFormat="1" x14ac:dyDescent="0.25">
      <c r="A207" s="30"/>
      <c r="C207" s="9"/>
      <c r="D207" s="5"/>
      <c r="E207" s="2"/>
      <c r="F207" s="5"/>
      <c r="G207" s="5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"/>
      <c r="U207" s="21"/>
      <c r="V207" s="26"/>
      <c r="W207" s="2"/>
      <c r="X207" s="26"/>
      <c r="Y207" s="26"/>
      <c r="Z207" s="5"/>
    </row>
    <row r="208" spans="1:26" s="8" customFormat="1" x14ac:dyDescent="0.25">
      <c r="A208" s="30"/>
      <c r="C208" s="9"/>
      <c r="D208" s="5"/>
      <c r="E208" s="2"/>
      <c r="F208" s="5"/>
      <c r="G208" s="5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"/>
      <c r="U208" s="21"/>
      <c r="V208" s="26"/>
      <c r="W208" s="2"/>
      <c r="X208" s="26"/>
      <c r="Y208" s="26"/>
      <c r="Z208" s="5"/>
    </row>
    <row r="209" spans="1:26" s="8" customFormat="1" x14ac:dyDescent="0.25">
      <c r="A209" s="30"/>
      <c r="C209" s="9"/>
      <c r="D209" s="5"/>
      <c r="E209" s="2"/>
      <c r="F209" s="5"/>
      <c r="G209" s="5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"/>
      <c r="U209" s="21"/>
      <c r="V209" s="26"/>
      <c r="W209" s="2"/>
      <c r="X209" s="26"/>
      <c r="Y209" s="26"/>
      <c r="Z209" s="5"/>
    </row>
    <row r="210" spans="1:26" s="8" customFormat="1" x14ac:dyDescent="0.25">
      <c r="A210" s="30"/>
      <c r="C210" s="9"/>
      <c r="D210" s="5"/>
      <c r="E210" s="2"/>
      <c r="F210" s="5"/>
      <c r="G210" s="5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"/>
      <c r="U210" s="21"/>
      <c r="V210" s="26"/>
      <c r="W210" s="2"/>
      <c r="X210" s="26"/>
      <c r="Y210" s="26"/>
      <c r="Z210" s="5"/>
    </row>
    <row r="211" spans="1:26" s="8" customFormat="1" x14ac:dyDescent="0.25">
      <c r="A211" s="30"/>
      <c r="C211" s="9"/>
      <c r="D211" s="5"/>
      <c r="E211" s="2"/>
      <c r="F211" s="5"/>
      <c r="G211" s="5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"/>
      <c r="U211" s="21"/>
      <c r="V211" s="26"/>
      <c r="W211" s="2"/>
      <c r="X211" s="26"/>
      <c r="Y211" s="26"/>
      <c r="Z211" s="5"/>
    </row>
    <row r="212" spans="1:26" s="8" customFormat="1" x14ac:dyDescent="0.25">
      <c r="A212" s="30"/>
      <c r="C212" s="9"/>
      <c r="D212" s="5"/>
      <c r="E212" s="2"/>
      <c r="F212" s="5"/>
      <c r="G212" s="5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"/>
      <c r="U212" s="21"/>
      <c r="V212" s="26"/>
      <c r="W212" s="2"/>
      <c r="X212" s="26"/>
      <c r="Y212" s="26"/>
      <c r="Z212" s="5"/>
    </row>
    <row r="213" spans="1:26" s="8" customFormat="1" x14ac:dyDescent="0.25">
      <c r="A213" s="30"/>
      <c r="C213" s="9"/>
      <c r="D213" s="5"/>
      <c r="E213" s="2"/>
      <c r="F213" s="5"/>
      <c r="G213" s="5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"/>
      <c r="U213" s="21"/>
      <c r="V213" s="26"/>
      <c r="W213" s="2"/>
      <c r="X213" s="26"/>
      <c r="Y213" s="26"/>
      <c r="Z213" s="5"/>
    </row>
    <row r="214" spans="1:26" s="8" customFormat="1" x14ac:dyDescent="0.25">
      <c r="A214" s="30"/>
      <c r="C214" s="9"/>
      <c r="D214" s="5"/>
      <c r="E214" s="2"/>
      <c r="F214" s="5"/>
      <c r="G214" s="5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"/>
      <c r="U214" s="21"/>
      <c r="V214" s="26"/>
      <c r="W214" s="2"/>
      <c r="X214" s="26"/>
      <c r="Y214" s="26"/>
      <c r="Z214" s="5"/>
    </row>
    <row r="215" spans="1:26" s="8" customFormat="1" x14ac:dyDescent="0.25">
      <c r="A215" s="30"/>
      <c r="C215" s="9"/>
      <c r="D215" s="5"/>
      <c r="E215" s="2"/>
      <c r="F215" s="5"/>
      <c r="G215" s="5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"/>
      <c r="U215" s="21"/>
      <c r="V215" s="26"/>
      <c r="W215" s="2"/>
      <c r="X215" s="26"/>
      <c r="Y215" s="26"/>
      <c r="Z215" s="5"/>
    </row>
    <row r="216" spans="1:26" s="8" customFormat="1" x14ac:dyDescent="0.25">
      <c r="A216" s="30"/>
      <c r="C216" s="9"/>
      <c r="D216" s="5"/>
      <c r="E216" s="2"/>
      <c r="F216" s="5"/>
      <c r="G216" s="5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"/>
      <c r="U216" s="21"/>
      <c r="V216" s="26"/>
      <c r="W216" s="2"/>
      <c r="X216" s="26"/>
      <c r="Y216" s="26"/>
      <c r="Z216" s="5"/>
    </row>
    <row r="217" spans="1:26" s="8" customFormat="1" x14ac:dyDescent="0.25">
      <c r="A217" s="30"/>
      <c r="C217" s="9"/>
      <c r="D217" s="5"/>
      <c r="E217" s="2"/>
      <c r="F217" s="5"/>
      <c r="G217" s="5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"/>
      <c r="U217" s="21"/>
      <c r="V217" s="26"/>
      <c r="W217" s="2"/>
      <c r="X217" s="26"/>
      <c r="Y217" s="26"/>
      <c r="Z217" s="5"/>
    </row>
    <row r="218" spans="1:26" s="8" customFormat="1" x14ac:dyDescent="0.25">
      <c r="A218" s="30"/>
      <c r="C218" s="9"/>
      <c r="D218" s="5"/>
      <c r="E218" s="2"/>
      <c r="F218" s="5"/>
      <c r="G218" s="5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"/>
      <c r="U218" s="21"/>
      <c r="V218" s="26"/>
      <c r="W218" s="2"/>
      <c r="X218" s="26"/>
      <c r="Y218" s="26"/>
      <c r="Z218" s="5"/>
    </row>
    <row r="219" spans="1:26" s="8" customFormat="1" x14ac:dyDescent="0.25">
      <c r="A219" s="30"/>
      <c r="C219" s="9"/>
      <c r="D219" s="5"/>
      <c r="E219" s="2"/>
      <c r="F219" s="5"/>
      <c r="G219" s="5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"/>
      <c r="U219" s="21"/>
      <c r="V219" s="26"/>
      <c r="W219" s="2"/>
      <c r="X219" s="26"/>
      <c r="Y219" s="26"/>
      <c r="Z219" s="5"/>
    </row>
    <row r="220" spans="1:26" s="8" customFormat="1" x14ac:dyDescent="0.25">
      <c r="A220" s="30"/>
      <c r="C220" s="9"/>
      <c r="D220" s="5"/>
      <c r="E220" s="2"/>
      <c r="F220" s="5"/>
      <c r="G220" s="5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"/>
      <c r="U220" s="21"/>
      <c r="V220" s="26"/>
      <c r="W220" s="2"/>
      <c r="X220" s="26"/>
      <c r="Y220" s="26"/>
      <c r="Z220" s="5"/>
    </row>
    <row r="221" spans="1:26" s="8" customFormat="1" x14ac:dyDescent="0.25">
      <c r="A221" s="30"/>
      <c r="C221" s="9"/>
      <c r="D221" s="5"/>
      <c r="E221" s="2"/>
      <c r="F221" s="5"/>
      <c r="G221" s="5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"/>
      <c r="U221" s="21"/>
      <c r="V221" s="26"/>
      <c r="W221" s="2"/>
      <c r="X221" s="26"/>
      <c r="Y221" s="26"/>
      <c r="Z221" s="5"/>
    </row>
    <row r="222" spans="1:26" s="8" customFormat="1" x14ac:dyDescent="0.25">
      <c r="A222" s="30"/>
      <c r="C222" s="9"/>
      <c r="D222" s="5"/>
      <c r="E222" s="2"/>
      <c r="F222" s="5"/>
      <c r="G222" s="5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"/>
      <c r="U222" s="21"/>
      <c r="V222" s="26"/>
      <c r="W222" s="2"/>
      <c r="X222" s="26"/>
      <c r="Y222" s="26"/>
      <c r="Z222" s="5"/>
    </row>
    <row r="223" spans="1:26" s="8" customFormat="1" x14ac:dyDescent="0.25">
      <c r="A223" s="30"/>
      <c r="C223" s="9"/>
      <c r="D223" s="5"/>
      <c r="E223" s="2"/>
      <c r="F223" s="5"/>
      <c r="G223" s="5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"/>
      <c r="U223" s="21"/>
      <c r="V223" s="26"/>
      <c r="W223" s="2"/>
      <c r="X223" s="26"/>
      <c r="Y223" s="26"/>
      <c r="Z223" s="5"/>
    </row>
    <row r="224" spans="1:26" s="8" customFormat="1" x14ac:dyDescent="0.25">
      <c r="A224" s="30"/>
      <c r="C224" s="9"/>
      <c r="D224" s="5"/>
      <c r="E224" s="2"/>
      <c r="F224" s="5"/>
      <c r="G224" s="5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"/>
      <c r="U224" s="21"/>
      <c r="V224" s="26"/>
      <c r="W224" s="2"/>
      <c r="X224" s="26"/>
      <c r="Y224" s="26"/>
      <c r="Z224" s="5"/>
    </row>
    <row r="225" spans="1:26" s="8" customFormat="1" x14ac:dyDescent="0.25">
      <c r="A225" s="30"/>
      <c r="C225" s="9"/>
      <c r="D225" s="5"/>
      <c r="E225" s="2"/>
      <c r="F225" s="5"/>
      <c r="G225" s="5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"/>
      <c r="U225" s="21"/>
      <c r="V225" s="26"/>
      <c r="W225" s="2"/>
      <c r="X225" s="26"/>
      <c r="Y225" s="26"/>
      <c r="Z225" s="5"/>
    </row>
    <row r="226" spans="1:26" s="8" customFormat="1" x14ac:dyDescent="0.25">
      <c r="A226" s="30"/>
      <c r="C226" s="9"/>
      <c r="D226" s="5"/>
      <c r="E226" s="2"/>
      <c r="F226" s="5"/>
      <c r="G226" s="5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"/>
      <c r="U226" s="21"/>
      <c r="V226" s="26"/>
      <c r="W226" s="2"/>
      <c r="X226" s="26"/>
      <c r="Y226" s="26"/>
      <c r="Z226" s="5"/>
    </row>
    <row r="227" spans="1:26" s="8" customFormat="1" x14ac:dyDescent="0.25">
      <c r="A227" s="30"/>
      <c r="C227" s="9"/>
      <c r="D227" s="5"/>
      <c r="E227" s="2"/>
      <c r="F227" s="5"/>
      <c r="G227" s="5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"/>
      <c r="U227" s="21"/>
      <c r="V227" s="26"/>
      <c r="W227" s="2"/>
      <c r="X227" s="26"/>
      <c r="Y227" s="26"/>
      <c r="Z227" s="5"/>
    </row>
    <row r="228" spans="1:26" s="8" customFormat="1" x14ac:dyDescent="0.25">
      <c r="A228" s="30"/>
      <c r="C228" s="9"/>
      <c r="D228" s="5"/>
      <c r="E228" s="2"/>
      <c r="F228" s="5"/>
      <c r="G228" s="5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"/>
      <c r="U228" s="21"/>
      <c r="V228" s="26"/>
      <c r="W228" s="2"/>
      <c r="X228" s="26"/>
      <c r="Y228" s="26"/>
      <c r="Z228" s="5"/>
    </row>
    <row r="229" spans="1:26" s="8" customFormat="1" x14ac:dyDescent="0.25">
      <c r="A229" s="30"/>
      <c r="C229" s="9"/>
      <c r="D229" s="5"/>
      <c r="E229" s="2"/>
      <c r="F229" s="5"/>
      <c r="G229" s="5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"/>
      <c r="U229" s="21"/>
      <c r="V229" s="26"/>
      <c r="W229" s="2"/>
      <c r="X229" s="26"/>
      <c r="Y229" s="26"/>
      <c r="Z229" s="5"/>
    </row>
    <row r="230" spans="1:26" s="8" customFormat="1" x14ac:dyDescent="0.25">
      <c r="A230" s="30"/>
      <c r="C230" s="9"/>
      <c r="D230" s="5"/>
      <c r="E230" s="2"/>
      <c r="F230" s="5"/>
      <c r="G230" s="5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"/>
      <c r="U230" s="21"/>
      <c r="V230" s="26"/>
      <c r="W230" s="2"/>
      <c r="X230" s="26"/>
      <c r="Y230" s="26"/>
      <c r="Z230" s="5"/>
    </row>
    <row r="231" spans="1:26" s="8" customFormat="1" x14ac:dyDescent="0.25">
      <c r="A231" s="30"/>
      <c r="C231" s="9"/>
      <c r="D231" s="5"/>
      <c r="E231" s="2"/>
      <c r="F231" s="5"/>
      <c r="G231" s="5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"/>
      <c r="U231" s="21"/>
      <c r="V231" s="26"/>
      <c r="W231" s="2"/>
      <c r="X231" s="26"/>
      <c r="Y231" s="26"/>
      <c r="Z231" s="5"/>
    </row>
    <row r="232" spans="1:26" s="8" customFormat="1" x14ac:dyDescent="0.25">
      <c r="A232" s="30"/>
      <c r="C232" s="9"/>
      <c r="D232" s="5"/>
      <c r="E232" s="2"/>
      <c r="F232" s="5"/>
      <c r="G232" s="5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"/>
      <c r="U232" s="21"/>
      <c r="V232" s="26"/>
      <c r="W232" s="2"/>
      <c r="X232" s="26"/>
      <c r="Y232" s="26"/>
      <c r="Z232" s="5"/>
    </row>
    <row r="233" spans="1:26" s="8" customFormat="1" x14ac:dyDescent="0.25">
      <c r="A233" s="30"/>
      <c r="C233" s="9"/>
      <c r="D233" s="5"/>
      <c r="E233" s="2"/>
      <c r="F233" s="5"/>
      <c r="G233" s="5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"/>
      <c r="U233" s="21"/>
      <c r="V233" s="26"/>
      <c r="W233" s="2"/>
      <c r="X233" s="26"/>
      <c r="Y233" s="26"/>
      <c r="Z233" s="5"/>
    </row>
    <row r="234" spans="1:26" s="8" customFormat="1" x14ac:dyDescent="0.25">
      <c r="A234" s="30"/>
      <c r="C234" s="9"/>
      <c r="D234" s="5"/>
      <c r="E234" s="2"/>
      <c r="F234" s="5"/>
      <c r="G234" s="5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"/>
      <c r="U234" s="21"/>
      <c r="V234" s="26"/>
      <c r="W234" s="2"/>
      <c r="X234" s="26"/>
      <c r="Y234" s="26"/>
      <c r="Z234" s="5"/>
    </row>
    <row r="235" spans="1:26" s="8" customFormat="1" x14ac:dyDescent="0.25">
      <c r="A235" s="30"/>
      <c r="C235" s="9"/>
      <c r="D235" s="5"/>
      <c r="E235" s="2"/>
      <c r="F235" s="5"/>
      <c r="G235" s="5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"/>
      <c r="U235" s="21"/>
      <c r="V235" s="26"/>
      <c r="W235" s="2"/>
      <c r="X235" s="26"/>
      <c r="Y235" s="26"/>
      <c r="Z235" s="5"/>
    </row>
    <row r="236" spans="1:26" s="8" customFormat="1" x14ac:dyDescent="0.25">
      <c r="A236" s="30"/>
      <c r="C236" s="9"/>
      <c r="D236" s="5"/>
      <c r="E236" s="2"/>
      <c r="F236" s="5"/>
      <c r="G236" s="5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"/>
      <c r="U236" s="21"/>
      <c r="V236" s="26"/>
      <c r="W236" s="2"/>
      <c r="X236" s="26"/>
      <c r="Y236" s="26"/>
      <c r="Z236" s="5"/>
    </row>
    <row r="237" spans="1:26" s="8" customFormat="1" x14ac:dyDescent="0.25">
      <c r="A237" s="30"/>
      <c r="C237" s="9"/>
      <c r="D237" s="5"/>
      <c r="E237" s="2"/>
      <c r="F237" s="5"/>
      <c r="G237" s="5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"/>
      <c r="U237" s="21"/>
      <c r="V237" s="26"/>
      <c r="W237" s="2"/>
      <c r="X237" s="26"/>
      <c r="Y237" s="26"/>
      <c r="Z237" s="5"/>
    </row>
    <row r="238" spans="1:26" s="8" customFormat="1" x14ac:dyDescent="0.25">
      <c r="A238" s="30"/>
      <c r="C238" s="9"/>
      <c r="D238" s="5"/>
      <c r="E238" s="2"/>
      <c r="F238" s="5"/>
      <c r="G238" s="5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"/>
      <c r="U238" s="21"/>
      <c r="V238" s="26"/>
      <c r="W238" s="2"/>
      <c r="X238" s="26"/>
      <c r="Y238" s="26"/>
      <c r="Z238" s="5"/>
    </row>
    <row r="239" spans="1:26" s="8" customFormat="1" x14ac:dyDescent="0.25">
      <c r="A239" s="30"/>
      <c r="C239" s="9"/>
      <c r="D239" s="5"/>
      <c r="E239" s="2"/>
      <c r="F239" s="5"/>
      <c r="G239" s="5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"/>
      <c r="U239" s="21"/>
      <c r="V239" s="26"/>
      <c r="W239" s="2"/>
      <c r="X239" s="26"/>
      <c r="Y239" s="26"/>
      <c r="Z239" s="5"/>
    </row>
    <row r="240" spans="1:26" s="8" customFormat="1" x14ac:dyDescent="0.25">
      <c r="A240" s="30"/>
      <c r="C240" s="9"/>
      <c r="D240" s="5"/>
      <c r="E240" s="2"/>
      <c r="F240" s="5"/>
      <c r="G240" s="5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"/>
      <c r="U240" s="21"/>
      <c r="V240" s="26"/>
      <c r="W240" s="2"/>
      <c r="X240" s="26"/>
      <c r="Y240" s="26"/>
      <c r="Z240" s="5"/>
    </row>
    <row r="241" spans="1:26" s="8" customFormat="1" x14ac:dyDescent="0.25">
      <c r="A241" s="30"/>
      <c r="C241" s="9"/>
      <c r="D241" s="5"/>
      <c r="E241" s="2"/>
      <c r="F241" s="5"/>
      <c r="G241" s="5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"/>
      <c r="U241" s="21"/>
      <c r="V241" s="26"/>
      <c r="W241" s="2"/>
      <c r="X241" s="26"/>
      <c r="Y241" s="26"/>
      <c r="Z241" s="5"/>
    </row>
    <row r="242" spans="1:26" s="8" customFormat="1" x14ac:dyDescent="0.25">
      <c r="A242" s="30"/>
      <c r="C242" s="9"/>
      <c r="D242" s="5"/>
      <c r="E242" s="2"/>
      <c r="F242" s="5"/>
      <c r="G242" s="5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"/>
      <c r="U242" s="21"/>
      <c r="V242" s="26"/>
      <c r="W242" s="2"/>
      <c r="X242" s="26"/>
      <c r="Y242" s="26"/>
      <c r="Z242" s="5"/>
    </row>
    <row r="243" spans="1:26" s="8" customFormat="1" x14ac:dyDescent="0.25">
      <c r="A243" s="30"/>
      <c r="C243" s="9"/>
      <c r="D243" s="5"/>
      <c r="E243" s="2"/>
      <c r="F243" s="5"/>
      <c r="G243" s="5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"/>
      <c r="U243" s="21"/>
      <c r="V243" s="26"/>
      <c r="W243" s="2"/>
      <c r="X243" s="26"/>
      <c r="Y243" s="26"/>
      <c r="Z243" s="5"/>
    </row>
    <row r="244" spans="1:26" s="8" customFormat="1" x14ac:dyDescent="0.25">
      <c r="A244" s="30"/>
      <c r="C244" s="9"/>
      <c r="D244" s="5"/>
      <c r="E244" s="2"/>
      <c r="F244" s="5"/>
      <c r="G244" s="5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"/>
      <c r="U244" s="21"/>
      <c r="V244" s="26"/>
      <c r="W244" s="2"/>
      <c r="X244" s="26"/>
      <c r="Y244" s="26"/>
      <c r="Z244" s="5"/>
    </row>
    <row r="245" spans="1:26" s="8" customFormat="1" x14ac:dyDescent="0.25">
      <c r="A245" s="30"/>
      <c r="C245" s="9"/>
      <c r="D245" s="5"/>
      <c r="E245" s="2"/>
      <c r="F245" s="5"/>
      <c r="G245" s="5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"/>
      <c r="U245" s="21"/>
      <c r="V245" s="26"/>
      <c r="W245" s="2"/>
      <c r="X245" s="26"/>
      <c r="Y245" s="26"/>
      <c r="Z245" s="5"/>
    </row>
    <row r="246" spans="1:26" s="8" customFormat="1" x14ac:dyDescent="0.25">
      <c r="A246" s="30"/>
      <c r="C246" s="9"/>
      <c r="D246" s="5"/>
      <c r="E246" s="2"/>
      <c r="F246" s="5"/>
      <c r="G246" s="5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"/>
      <c r="U246" s="21"/>
      <c r="V246" s="26"/>
      <c r="W246" s="2"/>
      <c r="X246" s="26"/>
      <c r="Y246" s="26"/>
      <c r="Z246" s="5"/>
    </row>
    <row r="247" spans="1:26" s="8" customFormat="1" x14ac:dyDescent="0.25">
      <c r="A247" s="30"/>
      <c r="C247" s="9"/>
      <c r="D247" s="5"/>
      <c r="E247" s="2"/>
      <c r="F247" s="5"/>
      <c r="G247" s="5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"/>
      <c r="U247" s="21"/>
      <c r="V247" s="26"/>
      <c r="W247" s="2"/>
      <c r="X247" s="26"/>
      <c r="Y247" s="26"/>
      <c r="Z247" s="5"/>
    </row>
    <row r="248" spans="1:26" s="8" customFormat="1" x14ac:dyDescent="0.25">
      <c r="A248" s="30"/>
      <c r="C248" s="9"/>
      <c r="D248" s="5"/>
      <c r="E248" s="2"/>
      <c r="F248" s="5"/>
      <c r="G248" s="5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"/>
      <c r="U248" s="21"/>
      <c r="V248" s="26"/>
      <c r="W248" s="2"/>
      <c r="X248" s="26"/>
      <c r="Y248" s="26"/>
      <c r="Z248" s="5"/>
    </row>
    <row r="249" spans="1:26" s="8" customFormat="1" x14ac:dyDescent="0.25">
      <c r="A249" s="30"/>
      <c r="C249" s="9"/>
      <c r="D249" s="5"/>
      <c r="E249" s="2"/>
      <c r="F249" s="5"/>
      <c r="G249" s="5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"/>
      <c r="U249" s="21"/>
      <c r="V249" s="26"/>
      <c r="W249" s="2"/>
      <c r="X249" s="26"/>
      <c r="Y249" s="26"/>
      <c r="Z249" s="5"/>
    </row>
    <row r="250" spans="1:26" s="8" customFormat="1" x14ac:dyDescent="0.25">
      <c r="A250" s="30"/>
      <c r="C250" s="9"/>
      <c r="D250" s="5"/>
      <c r="E250" s="2"/>
      <c r="F250" s="5"/>
      <c r="G250" s="5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"/>
      <c r="U250" s="21"/>
      <c r="V250" s="26"/>
      <c r="W250" s="2"/>
      <c r="X250" s="26"/>
      <c r="Y250" s="26"/>
      <c r="Z250" s="5"/>
    </row>
    <row r="251" spans="1:26" s="8" customFormat="1" x14ac:dyDescent="0.25">
      <c r="A251" s="30"/>
      <c r="C251" s="9"/>
      <c r="D251" s="5"/>
      <c r="E251" s="2"/>
      <c r="F251" s="5"/>
      <c r="G251" s="5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"/>
      <c r="U251" s="21"/>
      <c r="V251" s="26"/>
      <c r="W251" s="2"/>
      <c r="X251" s="26"/>
      <c r="Y251" s="26"/>
      <c r="Z251" s="5"/>
    </row>
    <row r="252" spans="1:26" s="8" customFormat="1" x14ac:dyDescent="0.25">
      <c r="A252" s="30"/>
      <c r="C252" s="9"/>
      <c r="D252" s="5"/>
      <c r="E252" s="2"/>
      <c r="F252" s="5"/>
      <c r="G252" s="5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"/>
      <c r="U252" s="21"/>
      <c r="V252" s="26"/>
      <c r="W252" s="2"/>
      <c r="X252" s="26"/>
      <c r="Y252" s="26"/>
      <c r="Z252" s="5"/>
    </row>
    <row r="253" spans="1:26" s="8" customFormat="1" x14ac:dyDescent="0.25">
      <c r="A253" s="30"/>
      <c r="C253" s="9"/>
      <c r="D253" s="5"/>
      <c r="E253" s="2"/>
      <c r="F253" s="5"/>
      <c r="G253" s="5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"/>
      <c r="U253" s="21"/>
      <c r="V253" s="26"/>
      <c r="W253" s="2"/>
      <c r="X253" s="26"/>
      <c r="Y253" s="26"/>
      <c r="Z253" s="5"/>
    </row>
    <row r="254" spans="1:26" s="8" customFormat="1" x14ac:dyDescent="0.25">
      <c r="A254" s="30"/>
      <c r="C254" s="9"/>
      <c r="D254" s="5"/>
      <c r="E254" s="2"/>
      <c r="F254" s="5"/>
      <c r="G254" s="5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"/>
      <c r="U254" s="21"/>
      <c r="V254" s="26"/>
      <c r="W254" s="2"/>
      <c r="X254" s="26"/>
      <c r="Y254" s="26"/>
      <c r="Z254" s="5"/>
    </row>
    <row r="255" spans="1:26" s="8" customFormat="1" x14ac:dyDescent="0.25">
      <c r="A255" s="30"/>
      <c r="C255" s="9"/>
      <c r="D255" s="5"/>
      <c r="E255" s="2"/>
      <c r="F255" s="5"/>
      <c r="G255" s="5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"/>
      <c r="U255" s="21"/>
      <c r="V255" s="26"/>
      <c r="W255" s="2"/>
      <c r="X255" s="26"/>
      <c r="Y255" s="26"/>
      <c r="Z255" s="5"/>
    </row>
    <row r="256" spans="1:26" s="8" customFormat="1" x14ac:dyDescent="0.25">
      <c r="A256" s="30"/>
      <c r="C256" s="9"/>
      <c r="D256" s="5"/>
      <c r="E256" s="2"/>
      <c r="F256" s="5"/>
      <c r="G256" s="5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"/>
      <c r="U256" s="21"/>
      <c r="V256" s="26"/>
      <c r="W256" s="2"/>
      <c r="X256" s="26"/>
      <c r="Y256" s="26"/>
      <c r="Z256" s="5"/>
    </row>
    <row r="257" spans="1:26" s="8" customFormat="1" x14ac:dyDescent="0.25">
      <c r="A257" s="30"/>
      <c r="C257" s="9"/>
      <c r="D257" s="5"/>
      <c r="E257" s="2"/>
      <c r="F257" s="5"/>
      <c r="G257" s="5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"/>
      <c r="U257" s="21"/>
      <c r="V257" s="26"/>
      <c r="W257" s="2"/>
      <c r="X257" s="26"/>
      <c r="Y257" s="26"/>
      <c r="Z257" s="5"/>
    </row>
    <row r="258" spans="1:26" s="8" customFormat="1" x14ac:dyDescent="0.25">
      <c r="A258" s="30"/>
      <c r="C258" s="9"/>
      <c r="D258" s="5"/>
      <c r="E258" s="2"/>
      <c r="F258" s="5"/>
      <c r="G258" s="5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"/>
      <c r="U258" s="21"/>
      <c r="V258" s="26"/>
      <c r="W258" s="2"/>
      <c r="X258" s="26"/>
      <c r="Y258" s="26"/>
      <c r="Z258" s="5"/>
    </row>
    <row r="259" spans="1:26" s="8" customFormat="1" x14ac:dyDescent="0.25">
      <c r="A259" s="30"/>
      <c r="C259" s="9"/>
      <c r="D259" s="5"/>
      <c r="E259" s="2"/>
      <c r="F259" s="5"/>
      <c r="G259" s="5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"/>
      <c r="U259" s="21"/>
      <c r="V259" s="26"/>
      <c r="W259" s="2"/>
      <c r="X259" s="26"/>
      <c r="Y259" s="26"/>
      <c r="Z259" s="5"/>
    </row>
    <row r="260" spans="1:26" s="8" customFormat="1" x14ac:dyDescent="0.25">
      <c r="A260" s="30"/>
      <c r="C260" s="9"/>
      <c r="D260" s="5"/>
      <c r="E260" s="2"/>
      <c r="F260" s="5"/>
      <c r="G260" s="5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"/>
      <c r="U260" s="21"/>
      <c r="V260" s="26"/>
      <c r="W260" s="2"/>
      <c r="X260" s="26"/>
      <c r="Y260" s="26"/>
      <c r="Z260" s="5"/>
    </row>
    <row r="261" spans="1:26" s="8" customFormat="1" x14ac:dyDescent="0.25">
      <c r="A261" s="30"/>
      <c r="C261" s="9"/>
      <c r="D261" s="5"/>
      <c r="E261" s="2"/>
      <c r="F261" s="5"/>
      <c r="G261" s="5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"/>
      <c r="U261" s="21"/>
      <c r="V261" s="26"/>
      <c r="W261" s="2"/>
      <c r="X261" s="26"/>
      <c r="Y261" s="26"/>
      <c r="Z261" s="5"/>
    </row>
    <row r="262" spans="1:26" s="8" customFormat="1" x14ac:dyDescent="0.25">
      <c r="A262" s="30"/>
      <c r="C262" s="9"/>
      <c r="D262" s="5"/>
      <c r="E262" s="2"/>
      <c r="F262" s="5"/>
      <c r="G262" s="5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"/>
      <c r="U262" s="21"/>
      <c r="V262" s="26"/>
      <c r="W262" s="2"/>
      <c r="X262" s="26"/>
      <c r="Y262" s="26"/>
      <c r="Z262" s="5"/>
    </row>
    <row r="263" spans="1:26" s="8" customFormat="1" x14ac:dyDescent="0.25">
      <c r="A263" s="30"/>
      <c r="C263" s="9"/>
      <c r="D263" s="5"/>
      <c r="E263" s="2"/>
      <c r="F263" s="5"/>
      <c r="G263" s="5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"/>
      <c r="U263" s="21"/>
      <c r="V263" s="26"/>
      <c r="W263" s="2"/>
      <c r="X263" s="26"/>
      <c r="Y263" s="26"/>
      <c r="Z263" s="5"/>
    </row>
    <row r="264" spans="1:26" s="8" customFormat="1" x14ac:dyDescent="0.25">
      <c r="A264" s="30"/>
      <c r="C264" s="9"/>
      <c r="D264" s="5"/>
      <c r="E264" s="2"/>
      <c r="F264" s="5"/>
      <c r="G264" s="5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"/>
      <c r="U264" s="21"/>
      <c r="V264" s="26"/>
      <c r="W264" s="2"/>
      <c r="X264" s="26"/>
      <c r="Y264" s="26"/>
      <c r="Z264" s="5"/>
    </row>
    <row r="265" spans="1:26" s="8" customFormat="1" x14ac:dyDescent="0.25">
      <c r="A265" s="30"/>
      <c r="C265" s="9"/>
      <c r="D265" s="5"/>
      <c r="E265" s="2"/>
      <c r="F265" s="5"/>
      <c r="G265" s="5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"/>
      <c r="U265" s="21"/>
      <c r="V265" s="26"/>
      <c r="W265" s="2"/>
      <c r="X265" s="26"/>
      <c r="Y265" s="26"/>
      <c r="Z265" s="5"/>
    </row>
    <row r="266" spans="1:26" s="8" customFormat="1" x14ac:dyDescent="0.25">
      <c r="A266" s="30"/>
      <c r="C266" s="9"/>
      <c r="D266" s="5"/>
      <c r="E266" s="2"/>
      <c r="F266" s="5"/>
      <c r="G266" s="5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"/>
      <c r="U266" s="21"/>
      <c r="V266" s="26"/>
      <c r="W266" s="2"/>
      <c r="X266" s="26"/>
      <c r="Y266" s="26"/>
      <c r="Z266" s="5"/>
    </row>
    <row r="267" spans="1:26" s="8" customFormat="1" x14ac:dyDescent="0.25">
      <c r="A267" s="30"/>
      <c r="C267" s="9"/>
      <c r="D267" s="5"/>
      <c r="E267" s="2"/>
      <c r="F267" s="5"/>
      <c r="G267" s="5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"/>
      <c r="U267" s="21"/>
      <c r="V267" s="26"/>
      <c r="W267" s="2"/>
      <c r="X267" s="26"/>
      <c r="Y267" s="26"/>
      <c r="Z267" s="5"/>
    </row>
    <row r="268" spans="1:26" s="8" customFormat="1" x14ac:dyDescent="0.25">
      <c r="A268" s="30"/>
      <c r="C268" s="9"/>
      <c r="D268" s="5"/>
      <c r="E268" s="2"/>
      <c r="F268" s="5"/>
      <c r="G268" s="5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"/>
      <c r="U268" s="21"/>
      <c r="V268" s="26"/>
      <c r="W268" s="2"/>
      <c r="X268" s="26"/>
      <c r="Y268" s="26"/>
      <c r="Z268" s="5"/>
    </row>
    <row r="269" spans="1:26" s="8" customFormat="1" x14ac:dyDescent="0.25">
      <c r="A269" s="30"/>
      <c r="C269" s="9"/>
      <c r="D269" s="5"/>
      <c r="E269" s="2"/>
      <c r="F269" s="5"/>
      <c r="G269" s="5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"/>
      <c r="U269" s="21"/>
      <c r="V269" s="26"/>
      <c r="W269" s="2"/>
      <c r="X269" s="26"/>
      <c r="Y269" s="26"/>
      <c r="Z269" s="5"/>
    </row>
    <row r="270" spans="1:26" s="8" customFormat="1" x14ac:dyDescent="0.25">
      <c r="A270" s="30"/>
      <c r="C270" s="9"/>
      <c r="D270" s="5"/>
      <c r="E270" s="2"/>
      <c r="F270" s="5"/>
      <c r="G270" s="5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"/>
      <c r="U270" s="21"/>
      <c r="V270" s="26"/>
      <c r="W270" s="2"/>
      <c r="X270" s="26"/>
      <c r="Y270" s="26"/>
      <c r="Z270" s="5"/>
    </row>
    <row r="271" spans="1:26" s="8" customFormat="1" x14ac:dyDescent="0.25">
      <c r="A271" s="30"/>
      <c r="C271" s="9"/>
      <c r="D271" s="5"/>
      <c r="E271" s="2"/>
      <c r="F271" s="5"/>
      <c r="G271" s="5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"/>
      <c r="U271" s="21"/>
      <c r="V271" s="26"/>
      <c r="W271" s="2"/>
      <c r="X271" s="26"/>
      <c r="Y271" s="26"/>
      <c r="Z271" s="5"/>
    </row>
    <row r="272" spans="1:26" s="8" customFormat="1" x14ac:dyDescent="0.25">
      <c r="A272" s="30"/>
      <c r="C272" s="9"/>
      <c r="D272" s="5"/>
      <c r="E272" s="2"/>
      <c r="F272" s="5"/>
      <c r="G272" s="5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"/>
      <c r="U272" s="21"/>
      <c r="V272" s="26"/>
      <c r="W272" s="2"/>
      <c r="X272" s="26"/>
      <c r="Y272" s="26"/>
      <c r="Z272" s="5"/>
    </row>
    <row r="273" spans="1:26" s="8" customFormat="1" x14ac:dyDescent="0.25">
      <c r="A273" s="30"/>
      <c r="C273" s="9"/>
      <c r="D273" s="5"/>
      <c r="E273" s="2"/>
      <c r="F273" s="5"/>
      <c r="G273" s="5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"/>
      <c r="U273" s="21"/>
      <c r="V273" s="26"/>
      <c r="W273" s="2"/>
      <c r="X273" s="26"/>
      <c r="Y273" s="26"/>
      <c r="Z273" s="5"/>
    </row>
    <row r="274" spans="1:26" s="8" customFormat="1" x14ac:dyDescent="0.25">
      <c r="A274" s="30"/>
      <c r="C274" s="9"/>
      <c r="D274" s="5"/>
      <c r="E274" s="2"/>
      <c r="F274" s="5"/>
      <c r="G274" s="5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"/>
      <c r="U274" s="21"/>
      <c r="V274" s="26"/>
      <c r="W274" s="2"/>
      <c r="X274" s="26"/>
      <c r="Y274" s="26"/>
      <c r="Z274" s="5"/>
    </row>
    <row r="275" spans="1:26" s="8" customFormat="1" x14ac:dyDescent="0.25">
      <c r="A275" s="30"/>
      <c r="C275" s="9"/>
      <c r="D275" s="5"/>
      <c r="E275" s="2"/>
      <c r="F275" s="5"/>
      <c r="G275" s="5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"/>
      <c r="U275" s="21"/>
      <c r="V275" s="26"/>
      <c r="W275" s="2"/>
      <c r="X275" s="26"/>
      <c r="Y275" s="26"/>
      <c r="Z275" s="5"/>
    </row>
    <row r="276" spans="1:26" s="8" customFormat="1" x14ac:dyDescent="0.25">
      <c r="A276" s="30"/>
      <c r="C276" s="9"/>
      <c r="D276" s="5"/>
      <c r="E276" s="2"/>
      <c r="F276" s="5"/>
      <c r="G276" s="5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"/>
      <c r="U276" s="21"/>
      <c r="V276" s="26"/>
      <c r="W276" s="2"/>
      <c r="X276" s="26"/>
      <c r="Y276" s="26"/>
      <c r="Z276" s="5"/>
    </row>
    <row r="277" spans="1:26" s="8" customFormat="1" x14ac:dyDescent="0.25">
      <c r="A277" s="30"/>
      <c r="C277" s="9"/>
      <c r="D277" s="5"/>
      <c r="E277" s="2"/>
      <c r="F277" s="5"/>
      <c r="G277" s="5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"/>
      <c r="U277" s="21"/>
      <c r="V277" s="26"/>
      <c r="W277" s="2"/>
      <c r="X277" s="26"/>
      <c r="Y277" s="26"/>
      <c r="Z277" s="5"/>
    </row>
    <row r="278" spans="1:26" s="8" customFormat="1" x14ac:dyDescent="0.25">
      <c r="A278" s="30"/>
      <c r="C278" s="9"/>
      <c r="D278" s="5"/>
      <c r="E278" s="2"/>
      <c r="F278" s="5"/>
      <c r="G278" s="5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"/>
      <c r="U278" s="21"/>
      <c r="V278" s="26"/>
      <c r="W278" s="2"/>
      <c r="X278" s="26"/>
      <c r="Y278" s="26"/>
      <c r="Z278" s="5"/>
    </row>
    <row r="279" spans="1:26" s="8" customFormat="1" x14ac:dyDescent="0.25">
      <c r="A279" s="30"/>
      <c r="C279" s="9"/>
      <c r="D279" s="5"/>
      <c r="E279" s="2"/>
      <c r="F279" s="5"/>
      <c r="G279" s="5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"/>
      <c r="U279" s="21"/>
      <c r="V279" s="26"/>
      <c r="W279" s="2"/>
      <c r="X279" s="26"/>
      <c r="Y279" s="26"/>
      <c r="Z279" s="5"/>
    </row>
    <row r="280" spans="1:26" s="8" customFormat="1" x14ac:dyDescent="0.25">
      <c r="A280" s="30"/>
      <c r="C280" s="9"/>
      <c r="D280" s="5"/>
      <c r="E280" s="2"/>
      <c r="F280" s="5"/>
      <c r="G280" s="5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"/>
      <c r="U280" s="21"/>
      <c r="V280" s="26"/>
      <c r="W280" s="2"/>
      <c r="X280" s="26"/>
      <c r="Y280" s="26"/>
      <c r="Z280" s="5"/>
    </row>
    <row r="281" spans="1:26" s="8" customFormat="1" x14ac:dyDescent="0.25">
      <c r="A281" s="30"/>
      <c r="C281" s="9"/>
      <c r="D281" s="5"/>
      <c r="E281" s="2"/>
      <c r="F281" s="5"/>
      <c r="G281" s="5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"/>
      <c r="U281" s="21"/>
      <c r="V281" s="26"/>
      <c r="W281" s="2"/>
      <c r="X281" s="26"/>
      <c r="Y281" s="26"/>
      <c r="Z281" s="5"/>
    </row>
    <row r="282" spans="1:26" s="8" customFormat="1" x14ac:dyDescent="0.25">
      <c r="A282" s="30"/>
      <c r="C282" s="9"/>
      <c r="D282" s="5"/>
      <c r="E282" s="2"/>
      <c r="F282" s="5"/>
      <c r="G282" s="5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"/>
      <c r="U282" s="21"/>
      <c r="V282" s="26"/>
      <c r="W282" s="2"/>
      <c r="X282" s="26"/>
      <c r="Y282" s="26"/>
      <c r="Z282" s="5"/>
    </row>
    <row r="283" spans="1:26" s="8" customFormat="1" x14ac:dyDescent="0.25">
      <c r="A283" s="30"/>
      <c r="C283" s="9"/>
      <c r="D283" s="5"/>
      <c r="E283" s="2"/>
      <c r="F283" s="5"/>
      <c r="G283" s="5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"/>
      <c r="U283" s="21"/>
      <c r="V283" s="26"/>
      <c r="W283" s="2"/>
      <c r="X283" s="26"/>
      <c r="Y283" s="26"/>
      <c r="Z283" s="5"/>
    </row>
    <row r="284" spans="1:26" s="8" customFormat="1" x14ac:dyDescent="0.25">
      <c r="A284" s="30"/>
      <c r="C284" s="9"/>
      <c r="D284" s="5"/>
      <c r="E284" s="2"/>
      <c r="F284" s="5"/>
      <c r="G284" s="5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"/>
      <c r="U284" s="21"/>
      <c r="V284" s="26"/>
      <c r="W284" s="2"/>
      <c r="X284" s="26"/>
      <c r="Y284" s="26"/>
      <c r="Z284" s="5"/>
    </row>
    <row r="285" spans="1:26" s="8" customFormat="1" x14ac:dyDescent="0.25">
      <c r="A285" s="30"/>
      <c r="C285" s="9"/>
      <c r="D285" s="5"/>
      <c r="E285" s="2"/>
      <c r="F285" s="5"/>
      <c r="G285" s="5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"/>
      <c r="U285" s="21"/>
      <c r="V285" s="26"/>
      <c r="W285" s="2"/>
      <c r="X285" s="26"/>
      <c r="Y285" s="26"/>
      <c r="Z285" s="5"/>
    </row>
    <row r="286" spans="1:26" s="8" customFormat="1" x14ac:dyDescent="0.25">
      <c r="A286" s="30"/>
      <c r="C286" s="9"/>
      <c r="D286" s="5"/>
      <c r="E286" s="2"/>
      <c r="F286" s="5"/>
      <c r="G286" s="5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"/>
      <c r="U286" s="21"/>
      <c r="V286" s="26"/>
      <c r="W286" s="2"/>
      <c r="X286" s="26"/>
      <c r="Y286" s="26"/>
      <c r="Z286" s="5"/>
    </row>
    <row r="287" spans="1:26" s="8" customFormat="1" x14ac:dyDescent="0.25">
      <c r="A287" s="30"/>
      <c r="C287" s="9"/>
      <c r="D287" s="5"/>
      <c r="E287" s="2"/>
      <c r="F287" s="5"/>
      <c r="G287" s="5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"/>
      <c r="U287" s="21"/>
      <c r="V287" s="26"/>
      <c r="W287" s="2"/>
      <c r="X287" s="26"/>
      <c r="Y287" s="26"/>
      <c r="Z287" s="5"/>
    </row>
    <row r="288" spans="1:26" s="8" customFormat="1" x14ac:dyDescent="0.25">
      <c r="A288" s="30"/>
      <c r="C288" s="9"/>
      <c r="D288" s="5"/>
      <c r="E288" s="2"/>
      <c r="F288" s="5"/>
      <c r="G288" s="5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"/>
      <c r="U288" s="21"/>
      <c r="V288" s="26"/>
      <c r="W288" s="2"/>
      <c r="X288" s="26"/>
      <c r="Y288" s="26"/>
      <c r="Z288" s="5"/>
    </row>
    <row r="289" spans="1:26" s="8" customFormat="1" x14ac:dyDescent="0.25">
      <c r="A289" s="30"/>
      <c r="C289" s="9"/>
      <c r="D289" s="5"/>
      <c r="E289" s="2"/>
      <c r="F289" s="5"/>
      <c r="G289" s="5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"/>
      <c r="U289" s="21"/>
      <c r="V289" s="26"/>
      <c r="W289" s="2"/>
      <c r="X289" s="26"/>
      <c r="Y289" s="26"/>
      <c r="Z289" s="5"/>
    </row>
    <row r="290" spans="1:26" s="8" customFormat="1" x14ac:dyDescent="0.25">
      <c r="A290" s="30"/>
      <c r="C290" s="9"/>
      <c r="D290" s="5"/>
      <c r="E290" s="2"/>
      <c r="F290" s="5"/>
      <c r="G290" s="5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"/>
      <c r="U290" s="21"/>
      <c r="V290" s="26"/>
      <c r="W290" s="2"/>
      <c r="X290" s="26"/>
      <c r="Y290" s="26"/>
      <c r="Z290" s="5"/>
    </row>
    <row r="291" spans="1:26" s="8" customFormat="1" x14ac:dyDescent="0.25">
      <c r="A291" s="30"/>
      <c r="C291" s="9"/>
      <c r="D291" s="5"/>
      <c r="E291" s="2"/>
      <c r="F291" s="5"/>
      <c r="G291" s="5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"/>
      <c r="U291" s="21"/>
      <c r="V291" s="26"/>
      <c r="W291" s="2"/>
      <c r="X291" s="26"/>
      <c r="Y291" s="26"/>
      <c r="Z291" s="5"/>
    </row>
    <row r="292" spans="1:26" s="8" customFormat="1" x14ac:dyDescent="0.25">
      <c r="A292" s="30"/>
      <c r="C292" s="9"/>
      <c r="D292" s="5"/>
      <c r="E292" s="2"/>
      <c r="F292" s="5"/>
      <c r="G292" s="5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"/>
      <c r="U292" s="21"/>
      <c r="V292" s="26"/>
      <c r="W292" s="2"/>
      <c r="X292" s="26"/>
      <c r="Y292" s="26"/>
      <c r="Z292" s="5"/>
    </row>
    <row r="293" spans="1:26" s="8" customFormat="1" x14ac:dyDescent="0.25">
      <c r="A293" s="30"/>
      <c r="C293" s="9"/>
      <c r="D293" s="5"/>
      <c r="E293" s="2"/>
      <c r="F293" s="5"/>
      <c r="G293" s="5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"/>
      <c r="U293" s="21"/>
      <c r="V293" s="26"/>
      <c r="W293" s="2"/>
      <c r="X293" s="26"/>
      <c r="Y293" s="26"/>
      <c r="Z293" s="5"/>
    </row>
    <row r="294" spans="1:26" s="8" customFormat="1" x14ac:dyDescent="0.25">
      <c r="A294" s="30"/>
      <c r="C294" s="9"/>
      <c r="D294" s="5"/>
      <c r="E294" s="2"/>
      <c r="F294" s="5"/>
      <c r="G294" s="5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"/>
      <c r="U294" s="21"/>
      <c r="V294" s="26"/>
      <c r="W294" s="2"/>
      <c r="X294" s="26"/>
      <c r="Y294" s="26"/>
      <c r="Z294" s="5"/>
    </row>
    <row r="295" spans="1:26" s="8" customFormat="1" x14ac:dyDescent="0.25">
      <c r="A295" s="30"/>
      <c r="C295" s="9"/>
      <c r="D295" s="5"/>
      <c r="E295" s="2"/>
      <c r="F295" s="5"/>
      <c r="G295" s="5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"/>
      <c r="U295" s="21"/>
      <c r="V295" s="26"/>
      <c r="W295" s="2"/>
      <c r="X295" s="26"/>
      <c r="Y295" s="26"/>
      <c r="Z295" s="5"/>
    </row>
    <row r="296" spans="1:26" s="8" customFormat="1" x14ac:dyDescent="0.25">
      <c r="A296" s="30"/>
      <c r="C296" s="9"/>
      <c r="D296" s="5"/>
      <c r="E296" s="2"/>
      <c r="F296" s="5"/>
      <c r="G296" s="5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"/>
      <c r="U296" s="21"/>
      <c r="V296" s="26"/>
      <c r="W296" s="2"/>
      <c r="X296" s="26"/>
      <c r="Y296" s="26"/>
      <c r="Z296" s="5"/>
    </row>
    <row r="297" spans="1:26" s="8" customFormat="1" x14ac:dyDescent="0.25">
      <c r="A297" s="30"/>
      <c r="C297" s="9"/>
      <c r="D297" s="5"/>
      <c r="E297" s="2"/>
      <c r="F297" s="5"/>
      <c r="G297" s="5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"/>
      <c r="U297" s="21"/>
      <c r="V297" s="26"/>
      <c r="W297" s="2"/>
      <c r="X297" s="26"/>
      <c r="Y297" s="26"/>
      <c r="Z297" s="5"/>
    </row>
    <row r="298" spans="1:26" s="8" customFormat="1" x14ac:dyDescent="0.25">
      <c r="A298" s="30"/>
      <c r="C298" s="9"/>
      <c r="D298" s="5"/>
      <c r="E298" s="2"/>
      <c r="F298" s="5"/>
      <c r="G298" s="5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"/>
      <c r="U298" s="21"/>
      <c r="V298" s="26"/>
      <c r="W298" s="2"/>
      <c r="X298" s="26"/>
      <c r="Y298" s="26"/>
      <c r="Z298" s="5"/>
    </row>
    <row r="299" spans="1:26" s="8" customFormat="1" x14ac:dyDescent="0.25">
      <c r="A299" s="30"/>
      <c r="C299" s="9"/>
      <c r="D299" s="5"/>
      <c r="E299" s="2"/>
      <c r="F299" s="5"/>
      <c r="G299" s="5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"/>
      <c r="U299" s="21"/>
      <c r="V299" s="26"/>
      <c r="W299" s="2"/>
      <c r="X299" s="26"/>
      <c r="Y299" s="26"/>
      <c r="Z299" s="5"/>
    </row>
    <row r="300" spans="1:26" s="8" customFormat="1" x14ac:dyDescent="0.25">
      <c r="A300" s="30"/>
      <c r="C300" s="9"/>
      <c r="D300" s="5"/>
      <c r="E300" s="2"/>
      <c r="F300" s="5"/>
      <c r="G300" s="5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"/>
      <c r="U300" s="21"/>
      <c r="V300" s="26"/>
      <c r="W300" s="2"/>
      <c r="X300" s="26"/>
      <c r="Y300" s="26"/>
      <c r="Z300" s="5"/>
    </row>
    <row r="301" spans="1:26" s="8" customFormat="1" x14ac:dyDescent="0.25">
      <c r="A301" s="30"/>
      <c r="C301" s="9"/>
      <c r="D301" s="5"/>
      <c r="E301" s="2"/>
      <c r="F301" s="5"/>
      <c r="G301" s="5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"/>
      <c r="U301" s="21"/>
      <c r="V301" s="26"/>
      <c r="W301" s="2"/>
      <c r="X301" s="26"/>
      <c r="Y301" s="26"/>
      <c r="Z301" s="5"/>
    </row>
    <row r="302" spans="1:26" s="8" customFormat="1" x14ac:dyDescent="0.25">
      <c r="A302" s="30"/>
      <c r="C302" s="9"/>
      <c r="D302" s="5"/>
      <c r="E302" s="2"/>
      <c r="F302" s="5"/>
      <c r="G302" s="5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"/>
      <c r="U302" s="21"/>
      <c r="V302" s="26"/>
      <c r="W302" s="2"/>
      <c r="X302" s="26"/>
      <c r="Y302" s="26"/>
      <c r="Z302" s="5"/>
    </row>
    <row r="303" spans="1:26" s="8" customFormat="1" x14ac:dyDescent="0.25">
      <c r="A303" s="30"/>
      <c r="C303" s="9"/>
      <c r="D303" s="5"/>
      <c r="E303" s="2"/>
      <c r="F303" s="5"/>
      <c r="G303" s="5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"/>
      <c r="U303" s="21"/>
      <c r="V303" s="26"/>
      <c r="W303" s="2"/>
      <c r="X303" s="26"/>
      <c r="Y303" s="26"/>
      <c r="Z303" s="5"/>
    </row>
    <row r="304" spans="1:26" s="8" customFormat="1" x14ac:dyDescent="0.25">
      <c r="A304" s="30"/>
      <c r="C304" s="9"/>
      <c r="D304" s="5"/>
      <c r="E304" s="2"/>
      <c r="F304" s="5"/>
      <c r="G304" s="5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"/>
      <c r="U304" s="21"/>
      <c r="V304" s="26"/>
      <c r="W304" s="2"/>
      <c r="X304" s="26"/>
      <c r="Y304" s="26"/>
      <c r="Z304" s="5"/>
    </row>
    <row r="305" spans="1:26" s="8" customFormat="1" x14ac:dyDescent="0.25">
      <c r="A305" s="30"/>
      <c r="C305" s="9"/>
      <c r="D305" s="5"/>
      <c r="E305" s="2"/>
      <c r="F305" s="5"/>
      <c r="G305" s="5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"/>
      <c r="U305" s="21"/>
      <c r="V305" s="26"/>
      <c r="W305" s="2"/>
      <c r="X305" s="26"/>
      <c r="Y305" s="26"/>
      <c r="Z305" s="5"/>
    </row>
    <row r="306" spans="1:26" s="8" customFormat="1" x14ac:dyDescent="0.25">
      <c r="A306" s="30"/>
      <c r="C306" s="9"/>
      <c r="D306" s="5"/>
      <c r="E306" s="2"/>
      <c r="F306" s="5"/>
      <c r="G306" s="5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"/>
      <c r="U306" s="21"/>
      <c r="V306" s="26"/>
      <c r="W306" s="2"/>
      <c r="X306" s="26"/>
      <c r="Y306" s="26"/>
      <c r="Z306" s="5"/>
    </row>
    <row r="307" spans="1:26" s="8" customFormat="1" x14ac:dyDescent="0.25">
      <c r="A307" s="30"/>
      <c r="C307" s="9"/>
      <c r="D307" s="5"/>
      <c r="E307" s="2"/>
      <c r="F307" s="5"/>
      <c r="G307" s="5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"/>
      <c r="U307" s="21"/>
      <c r="V307" s="26"/>
      <c r="W307" s="2"/>
      <c r="X307" s="26"/>
      <c r="Y307" s="26"/>
      <c r="Z307" s="5"/>
    </row>
    <row r="308" spans="1:26" s="8" customFormat="1" x14ac:dyDescent="0.25">
      <c r="A308" s="30"/>
      <c r="C308" s="9"/>
      <c r="D308" s="5"/>
      <c r="E308" s="2"/>
      <c r="F308" s="5"/>
      <c r="G308" s="5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"/>
      <c r="U308" s="21"/>
      <c r="V308" s="26"/>
      <c r="W308" s="2"/>
      <c r="X308" s="26"/>
      <c r="Y308" s="26"/>
      <c r="Z308" s="5"/>
    </row>
    <row r="309" spans="1:26" s="8" customFormat="1" x14ac:dyDescent="0.25">
      <c r="A309" s="30"/>
      <c r="C309" s="9"/>
      <c r="D309" s="5"/>
      <c r="E309" s="2"/>
      <c r="F309" s="5"/>
      <c r="G309" s="5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"/>
      <c r="U309" s="21"/>
      <c r="V309" s="26"/>
      <c r="W309" s="2"/>
      <c r="X309" s="26"/>
      <c r="Y309" s="26"/>
      <c r="Z309" s="5"/>
    </row>
    <row r="310" spans="1:26" s="8" customFormat="1" x14ac:dyDescent="0.25">
      <c r="A310" s="30"/>
      <c r="C310" s="9"/>
      <c r="D310" s="5"/>
      <c r="E310" s="2"/>
      <c r="F310" s="5"/>
      <c r="G310" s="5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"/>
      <c r="U310" s="21"/>
      <c r="V310" s="26"/>
      <c r="W310" s="2"/>
      <c r="X310" s="26"/>
      <c r="Y310" s="26"/>
      <c r="Z310" s="5"/>
    </row>
    <row r="311" spans="1:26" s="8" customFormat="1" x14ac:dyDescent="0.25">
      <c r="A311" s="30"/>
      <c r="C311" s="9"/>
      <c r="D311" s="5"/>
      <c r="E311" s="2"/>
      <c r="F311" s="5"/>
      <c r="G311" s="5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"/>
      <c r="U311" s="21"/>
      <c r="V311" s="26"/>
      <c r="W311" s="2"/>
      <c r="X311" s="26"/>
      <c r="Y311" s="26"/>
      <c r="Z311" s="5"/>
    </row>
    <row r="312" spans="1:26" s="8" customFormat="1" x14ac:dyDescent="0.25">
      <c r="A312" s="30"/>
      <c r="C312" s="9"/>
      <c r="D312" s="5"/>
      <c r="E312" s="2"/>
      <c r="F312" s="5"/>
      <c r="G312" s="5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"/>
      <c r="U312" s="21"/>
      <c r="V312" s="26"/>
      <c r="W312" s="2"/>
      <c r="X312" s="26"/>
      <c r="Y312" s="26"/>
      <c r="Z312" s="5"/>
    </row>
    <row r="313" spans="1:26" s="8" customFormat="1" x14ac:dyDescent="0.25">
      <c r="A313" s="30"/>
      <c r="C313" s="9"/>
      <c r="D313" s="5"/>
      <c r="E313" s="2"/>
      <c r="F313" s="5"/>
      <c r="G313" s="5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"/>
      <c r="U313" s="21"/>
      <c r="V313" s="26"/>
      <c r="W313" s="2"/>
      <c r="X313" s="26"/>
      <c r="Y313" s="26"/>
      <c r="Z313" s="5"/>
    </row>
    <row r="314" spans="1:26" s="8" customFormat="1" x14ac:dyDescent="0.25">
      <c r="A314" s="30"/>
      <c r="C314" s="9"/>
      <c r="D314" s="5"/>
      <c r="E314" s="2"/>
      <c r="F314" s="5"/>
      <c r="G314" s="5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"/>
      <c r="U314" s="21"/>
      <c r="V314" s="26"/>
      <c r="W314" s="2"/>
      <c r="X314" s="26"/>
      <c r="Y314" s="26"/>
      <c r="Z314" s="5"/>
    </row>
    <row r="315" spans="1:26" s="8" customFormat="1" x14ac:dyDescent="0.25">
      <c r="A315" s="30"/>
      <c r="C315" s="9"/>
      <c r="D315" s="5"/>
      <c r="E315" s="2"/>
      <c r="F315" s="5"/>
      <c r="G315" s="5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"/>
      <c r="U315" s="21"/>
      <c r="V315" s="26"/>
      <c r="W315" s="2"/>
      <c r="X315" s="26"/>
      <c r="Y315" s="26"/>
      <c r="Z315" s="5"/>
    </row>
    <row r="316" spans="1:26" s="8" customFormat="1" x14ac:dyDescent="0.25">
      <c r="A316" s="30"/>
      <c r="C316" s="9"/>
      <c r="D316" s="5"/>
      <c r="E316" s="2"/>
      <c r="F316" s="5"/>
      <c r="G316" s="5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"/>
      <c r="U316" s="21"/>
      <c r="V316" s="26"/>
      <c r="W316" s="2"/>
      <c r="X316" s="26"/>
      <c r="Y316" s="26"/>
      <c r="Z316" s="5"/>
    </row>
    <row r="317" spans="1:26" s="8" customFormat="1" x14ac:dyDescent="0.25">
      <c r="A317" s="30"/>
      <c r="C317" s="9"/>
      <c r="D317" s="5"/>
      <c r="E317" s="2"/>
      <c r="F317" s="5"/>
      <c r="G317" s="5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"/>
      <c r="U317" s="21"/>
      <c r="V317" s="26"/>
      <c r="W317" s="2"/>
      <c r="X317" s="26"/>
      <c r="Y317" s="26"/>
      <c r="Z317" s="5"/>
    </row>
    <row r="318" spans="1:26" s="8" customFormat="1" x14ac:dyDescent="0.25">
      <c r="A318" s="30"/>
      <c r="C318" s="9"/>
      <c r="D318" s="5"/>
      <c r="E318" s="2"/>
      <c r="F318" s="5"/>
      <c r="G318" s="5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"/>
      <c r="U318" s="21"/>
      <c r="V318" s="26"/>
      <c r="W318" s="2"/>
      <c r="X318" s="26"/>
      <c r="Y318" s="26"/>
      <c r="Z318" s="5"/>
    </row>
    <row r="319" spans="1:26" s="8" customFormat="1" x14ac:dyDescent="0.25">
      <c r="A319" s="30"/>
      <c r="C319" s="9"/>
      <c r="D319" s="5"/>
      <c r="E319" s="2"/>
      <c r="F319" s="5"/>
      <c r="G319" s="5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"/>
      <c r="U319" s="21"/>
      <c r="V319" s="26"/>
      <c r="W319" s="2"/>
      <c r="X319" s="26"/>
      <c r="Y319" s="26"/>
      <c r="Z319" s="5"/>
    </row>
    <row r="320" spans="1:26" s="8" customFormat="1" x14ac:dyDescent="0.25">
      <c r="A320" s="30"/>
      <c r="C320" s="9"/>
      <c r="D320" s="5"/>
      <c r="E320" s="2"/>
      <c r="F320" s="5"/>
      <c r="G320" s="5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"/>
      <c r="U320" s="21"/>
      <c r="V320" s="26"/>
      <c r="W320" s="2"/>
      <c r="X320" s="26"/>
      <c r="Y320" s="26"/>
      <c r="Z320" s="5"/>
    </row>
    <row r="321" spans="1:26" s="8" customFormat="1" x14ac:dyDescent="0.25">
      <c r="A321" s="30"/>
      <c r="C321" s="9"/>
      <c r="D321" s="5"/>
      <c r="E321" s="2"/>
      <c r="F321" s="5"/>
      <c r="G321" s="5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"/>
      <c r="U321" s="21"/>
      <c r="V321" s="26"/>
      <c r="W321" s="2"/>
      <c r="X321" s="26"/>
      <c r="Y321" s="26"/>
      <c r="Z321" s="5"/>
    </row>
    <row r="322" spans="1:26" s="8" customFormat="1" x14ac:dyDescent="0.25">
      <c r="A322" s="30"/>
      <c r="C322" s="9"/>
      <c r="D322" s="5"/>
      <c r="E322" s="2"/>
      <c r="F322" s="5"/>
      <c r="G322" s="5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"/>
      <c r="U322" s="21"/>
      <c r="V322" s="26"/>
      <c r="W322" s="2"/>
      <c r="X322" s="26"/>
      <c r="Y322" s="26"/>
      <c r="Z322" s="5"/>
    </row>
    <row r="323" spans="1:26" s="8" customFormat="1" x14ac:dyDescent="0.25">
      <c r="A323" s="30"/>
      <c r="C323" s="9"/>
      <c r="D323" s="5"/>
      <c r="E323" s="2"/>
      <c r="F323" s="5"/>
      <c r="G323" s="5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"/>
      <c r="U323" s="21"/>
      <c r="V323" s="26"/>
      <c r="W323" s="2"/>
      <c r="X323" s="26"/>
      <c r="Y323" s="26"/>
      <c r="Z323" s="5"/>
    </row>
    <row r="324" spans="1:26" s="8" customFormat="1" x14ac:dyDescent="0.25">
      <c r="A324" s="30"/>
      <c r="C324" s="9"/>
      <c r="D324" s="5"/>
      <c r="E324" s="2"/>
      <c r="F324" s="5"/>
      <c r="G324" s="5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"/>
      <c r="U324" s="21"/>
      <c r="V324" s="26"/>
      <c r="W324" s="2"/>
      <c r="X324" s="26"/>
      <c r="Y324" s="26"/>
      <c r="Z324" s="5"/>
    </row>
    <row r="325" spans="1:26" s="8" customFormat="1" x14ac:dyDescent="0.25">
      <c r="A325" s="30"/>
      <c r="C325" s="9"/>
      <c r="D325" s="5"/>
      <c r="E325" s="2"/>
      <c r="F325" s="5"/>
      <c r="G325" s="5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"/>
      <c r="U325" s="21"/>
      <c r="V325" s="26"/>
      <c r="W325" s="2"/>
      <c r="X325" s="26"/>
      <c r="Y325" s="26"/>
      <c r="Z325" s="5"/>
    </row>
    <row r="326" spans="1:26" s="8" customFormat="1" x14ac:dyDescent="0.25">
      <c r="A326" s="30"/>
      <c r="C326" s="9"/>
      <c r="D326" s="5"/>
      <c r="E326" s="2"/>
      <c r="F326" s="5"/>
      <c r="G326" s="5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"/>
      <c r="U326" s="21"/>
      <c r="V326" s="26"/>
      <c r="W326" s="2"/>
      <c r="X326" s="26"/>
      <c r="Y326" s="26"/>
      <c r="Z326" s="5"/>
    </row>
    <row r="327" spans="1:26" s="8" customFormat="1" x14ac:dyDescent="0.25">
      <c r="A327" s="30"/>
      <c r="C327" s="9"/>
      <c r="D327" s="5"/>
      <c r="E327" s="2"/>
      <c r="F327" s="5"/>
      <c r="G327" s="5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"/>
      <c r="U327" s="21"/>
      <c r="V327" s="26"/>
      <c r="W327" s="2"/>
      <c r="X327" s="26"/>
      <c r="Y327" s="26"/>
      <c r="Z327" s="5"/>
    </row>
    <row r="328" spans="1:26" s="8" customFormat="1" x14ac:dyDescent="0.25">
      <c r="A328" s="30"/>
      <c r="C328" s="9"/>
      <c r="D328" s="5"/>
      <c r="E328" s="2"/>
      <c r="F328" s="5"/>
      <c r="G328" s="5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"/>
      <c r="U328" s="21"/>
      <c r="V328" s="26"/>
      <c r="W328" s="2"/>
      <c r="X328" s="26"/>
      <c r="Y328" s="26"/>
      <c r="Z328" s="5"/>
    </row>
  </sheetData>
  <mergeCells count="10">
    <mergeCell ref="F16:F18"/>
    <mergeCell ref="D90:E90"/>
    <mergeCell ref="D109:E109"/>
    <mergeCell ref="D88:E88"/>
    <mergeCell ref="D89:E89"/>
    <mergeCell ref="D107:E107"/>
    <mergeCell ref="D108:E108"/>
    <mergeCell ref="D16:D18"/>
    <mergeCell ref="D28:E28"/>
    <mergeCell ref="D63:E6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4"/>
  <sheetViews>
    <sheetView workbookViewId="0">
      <selection sqref="A1:XFD1048576"/>
    </sheetView>
  </sheetViews>
  <sheetFormatPr baseColWidth="10" defaultColWidth="9.140625" defaultRowHeight="15" x14ac:dyDescent="0.25"/>
  <sheetData>
    <row r="1" spans="1:45" x14ac:dyDescent="0.25">
      <c r="A1" s="38" t="s">
        <v>179</v>
      </c>
      <c r="B1" s="38" t="s">
        <v>180</v>
      </c>
      <c r="C1" s="38" t="s">
        <v>25</v>
      </c>
      <c r="D1" s="38" t="s">
        <v>181</v>
      </c>
      <c r="E1" s="38" t="s">
        <v>26</v>
      </c>
      <c r="F1" s="38" t="s">
        <v>108</v>
      </c>
      <c r="G1" s="38" t="s">
        <v>182</v>
      </c>
      <c r="H1" s="38" t="s">
        <v>183</v>
      </c>
      <c r="I1" s="38" t="s">
        <v>184</v>
      </c>
      <c r="J1" s="38" t="s">
        <v>185</v>
      </c>
      <c r="K1" s="38" t="s">
        <v>186</v>
      </c>
      <c r="L1" s="38" t="s">
        <v>187</v>
      </c>
      <c r="M1" s="38" t="s">
        <v>188</v>
      </c>
      <c r="N1" s="38" t="s">
        <v>189</v>
      </c>
      <c r="O1" s="38" t="s">
        <v>190</v>
      </c>
      <c r="P1" s="38" t="s">
        <v>191</v>
      </c>
      <c r="Q1" s="38" t="s">
        <v>192</v>
      </c>
      <c r="R1" s="38" t="s">
        <v>193</v>
      </c>
      <c r="S1" s="38" t="s">
        <v>194</v>
      </c>
      <c r="T1" s="38" t="s">
        <v>195</v>
      </c>
      <c r="U1" s="38" t="s">
        <v>196</v>
      </c>
      <c r="V1" s="38" t="s">
        <v>197</v>
      </c>
      <c r="W1" s="38" t="s">
        <v>198</v>
      </c>
      <c r="X1" s="38" t="s">
        <v>199</v>
      </c>
      <c r="Y1" s="38" t="s">
        <v>200</v>
      </c>
      <c r="Z1" s="38" t="s">
        <v>201</v>
      </c>
      <c r="AA1" s="38" t="s">
        <v>202</v>
      </c>
      <c r="AB1" s="38" t="s">
        <v>203</v>
      </c>
      <c r="AC1" s="38" t="s">
        <v>204</v>
      </c>
      <c r="AD1" s="38" t="s">
        <v>205</v>
      </c>
      <c r="AE1" s="38" t="s">
        <v>206</v>
      </c>
      <c r="AF1" s="38" t="s">
        <v>207</v>
      </c>
      <c r="AG1" s="38" t="s">
        <v>208</v>
      </c>
      <c r="AH1" s="38" t="s">
        <v>209</v>
      </c>
      <c r="AI1" s="38" t="s">
        <v>210</v>
      </c>
      <c r="AJ1" s="38" t="s">
        <v>211</v>
      </c>
      <c r="AK1" s="38" t="s">
        <v>212</v>
      </c>
      <c r="AL1" s="38" t="s">
        <v>213</v>
      </c>
      <c r="AM1" s="38" t="s">
        <v>214</v>
      </c>
      <c r="AN1" s="38" t="s">
        <v>215</v>
      </c>
      <c r="AO1" s="38" t="s">
        <v>216</v>
      </c>
      <c r="AP1" s="38" t="s">
        <v>217</v>
      </c>
      <c r="AQ1" s="38" t="s">
        <v>218</v>
      </c>
      <c r="AR1" s="38" t="s">
        <v>219</v>
      </c>
      <c r="AS1" s="38" t="s">
        <v>220</v>
      </c>
    </row>
    <row r="2" spans="1:45" x14ac:dyDescent="0.25">
      <c r="A2" s="38" t="s">
        <v>293</v>
      </c>
      <c r="B2" s="38" t="s">
        <v>221</v>
      </c>
      <c r="C2" s="38">
        <v>2011</v>
      </c>
      <c r="D2" s="38">
        <v>1126.5646551724101</v>
      </c>
      <c r="E2" s="38">
        <v>32730.9000000003</v>
      </c>
      <c r="F2" s="38">
        <v>0.132744510259136</v>
      </c>
      <c r="G2" s="38">
        <v>16.275932371954401</v>
      </c>
      <c r="H2" s="38">
        <v>8.67264133693023</v>
      </c>
      <c r="I2" s="38">
        <v>6.1381061543824904</v>
      </c>
      <c r="J2" s="38">
        <v>6.8266076809266396</v>
      </c>
      <c r="K2" s="38">
        <v>7.9841398103861696</v>
      </c>
      <c r="L2" s="38">
        <v>13554.27645354</v>
      </c>
      <c r="M2" s="38">
        <v>93.3193907121736</v>
      </c>
      <c r="N2" s="38">
        <v>13.3142743789916</v>
      </c>
      <c r="O2" s="38">
        <v>0.92921157181396696</v>
      </c>
      <c r="P2" s="38">
        <v>1.99116765388704</v>
      </c>
      <c r="Q2" s="38">
        <v>0.94248602283988303</v>
      </c>
      <c r="R2" s="38">
        <v>1.5929341231096601</v>
      </c>
      <c r="S2" s="38">
        <v>7.1682035539935201E-3</v>
      </c>
      <c r="T2" s="38">
        <v>1.5929341231096601</v>
      </c>
      <c r="U2" s="38">
        <v>2.25665667440532</v>
      </c>
      <c r="V2" s="38">
        <v>3.7168462872558101E-2</v>
      </c>
      <c r="W2" s="38">
        <v>1.9911676538870299E-2</v>
      </c>
      <c r="X2" s="38">
        <v>6.6372255129568E-2</v>
      </c>
      <c r="Y2" s="38">
        <v>0.61062474719203996</v>
      </c>
      <c r="Z2" s="38">
        <v>0.61062474719203996</v>
      </c>
      <c r="AA2" s="38">
        <v>4.1150798180332604</v>
      </c>
      <c r="AB2" s="38">
        <v>7.4336925745116203E-2</v>
      </c>
      <c r="AC2" s="38">
        <v>0.106195608207309</v>
      </c>
      <c r="AD2" s="38">
        <v>3.58410177699675</v>
      </c>
      <c r="AE2" s="38">
        <v>2.3894011846644799E-2</v>
      </c>
      <c r="AF2" s="38">
        <v>115.75321294597001</v>
      </c>
      <c r="AG2" s="38">
        <v>23.562150570997201</v>
      </c>
      <c r="AH2" s="38">
        <v>11.076201936022301</v>
      </c>
      <c r="AI2" s="38">
        <v>8</v>
      </c>
      <c r="AJ2" s="38">
        <v>16</v>
      </c>
      <c r="AK2" s="38">
        <v>74</v>
      </c>
      <c r="AL2" s="38">
        <v>89</v>
      </c>
      <c r="AM2" s="38">
        <v>52</v>
      </c>
      <c r="AN2" s="38">
        <v>131</v>
      </c>
      <c r="AO2" s="38">
        <v>275</v>
      </c>
      <c r="AP2" s="38">
        <v>765</v>
      </c>
      <c r="AQ2" s="38">
        <v>510</v>
      </c>
      <c r="AR2" s="38">
        <v>86</v>
      </c>
      <c r="AS2" s="38">
        <v>5</v>
      </c>
    </row>
    <row r="3" spans="1:45" x14ac:dyDescent="0.25">
      <c r="A3" s="38" t="s">
        <v>293</v>
      </c>
      <c r="B3" s="38" t="s">
        <v>222</v>
      </c>
      <c r="C3" s="38">
        <v>653</v>
      </c>
      <c r="D3" s="38">
        <v>1065.19444444444</v>
      </c>
      <c r="E3" s="38">
        <v>23040.46</v>
      </c>
      <c r="F3" s="38">
        <v>8.8353251962000195E-2</v>
      </c>
      <c r="G3" s="38">
        <v>35.284012251148503</v>
      </c>
      <c r="H3" s="38">
        <v>2.2088312990499901</v>
      </c>
      <c r="I3" s="38">
        <v>1.5603184296489201</v>
      </c>
      <c r="J3" s="38">
        <v>1.7382029769324101</v>
      </c>
      <c r="K3" s="38">
        <v>2.0309467517665101</v>
      </c>
      <c r="L3" s="38">
        <v>9021.5738513358901</v>
      </c>
      <c r="M3" s="38">
        <v>50.8031198781499</v>
      </c>
      <c r="N3" s="38">
        <v>8.3537999730070691</v>
      </c>
      <c r="O3" s="38">
        <v>0.45060158500620001</v>
      </c>
      <c r="P3" s="38">
        <v>2.5622443068980099</v>
      </c>
      <c r="Q3" s="38">
        <v>1.413652031392</v>
      </c>
      <c r="R3" s="38">
        <v>0.79517926765800095</v>
      </c>
      <c r="S3" s="38">
        <v>8.8353251961999896E-4</v>
      </c>
      <c r="T3" s="38">
        <v>0.97188577158199696</v>
      </c>
      <c r="U3" s="38">
        <v>0.54779016216440202</v>
      </c>
      <c r="V3" s="38">
        <v>2.4738910549359901E-2</v>
      </c>
      <c r="W3" s="38">
        <v>1.9437715431639999E-2</v>
      </c>
      <c r="X3" s="38">
        <v>4.4176625981000098E-2</v>
      </c>
      <c r="Y3" s="38">
        <v>0.40642495902520098</v>
      </c>
      <c r="Z3" s="38">
        <v>0.40642495902520098</v>
      </c>
      <c r="AA3" s="38">
        <v>2.73895081082199</v>
      </c>
      <c r="AB3" s="38">
        <v>4.9477821098719801E-2</v>
      </c>
      <c r="AC3" s="38">
        <v>7.0682601569600406E-2</v>
      </c>
      <c r="AD3" s="38">
        <v>2.385537802974</v>
      </c>
      <c r="AE3" s="38">
        <v>1.5903585353159999E-2</v>
      </c>
      <c r="AF3" s="38">
        <v>77.044035710864094</v>
      </c>
      <c r="AG3" s="38">
        <v>35.341300784799898</v>
      </c>
      <c r="AH3" s="38">
        <v>7.3721953437092598</v>
      </c>
      <c r="AI3" s="38">
        <v>0</v>
      </c>
      <c r="AJ3" s="38">
        <v>6</v>
      </c>
      <c r="AK3" s="38">
        <v>3</v>
      </c>
      <c r="AL3" s="38">
        <v>4</v>
      </c>
      <c r="AM3" s="38">
        <v>18</v>
      </c>
      <c r="AN3" s="38">
        <v>47</v>
      </c>
      <c r="AO3" s="38">
        <v>118</v>
      </c>
      <c r="AP3" s="38">
        <v>208</v>
      </c>
      <c r="AQ3" s="38">
        <v>218</v>
      </c>
      <c r="AR3" s="38">
        <v>31</v>
      </c>
      <c r="AS3" s="38">
        <v>0</v>
      </c>
    </row>
    <row r="4" spans="1:45" x14ac:dyDescent="0.25">
      <c r="A4" s="38" t="s">
        <v>293</v>
      </c>
      <c r="B4" s="38" t="s">
        <v>223</v>
      </c>
      <c r="C4" s="38">
        <v>40</v>
      </c>
      <c r="D4" s="38">
        <v>1525.8728358209</v>
      </c>
      <c r="E4" s="38">
        <v>4709</v>
      </c>
      <c r="F4" s="38">
        <v>2.5867206661970201E-2</v>
      </c>
      <c r="G4" s="38">
        <v>117.72499999999999</v>
      </c>
      <c r="H4" s="38">
        <v>0.96570904871355201</v>
      </c>
      <c r="I4" s="38">
        <v>0.68565342458662204</v>
      </c>
      <c r="J4" s="38">
        <v>0.76291014848370597</v>
      </c>
      <c r="K4" s="38">
        <v>0.88845232481646796</v>
      </c>
      <c r="L4" s="38">
        <v>2631.7166721855101</v>
      </c>
      <c r="M4" s="38">
        <v>26.242281158568701</v>
      </c>
      <c r="N4" s="38">
        <v>1.1898915064506299</v>
      </c>
      <c r="O4" s="38">
        <v>0.18883060863238199</v>
      </c>
      <c r="P4" s="38">
        <v>2.7419239061688399</v>
      </c>
      <c r="Q4" s="38">
        <v>1.2028251097816101</v>
      </c>
      <c r="R4" s="38">
        <v>1.65550122636609</v>
      </c>
      <c r="S4" s="38">
        <v>1.0385683474781001E-2</v>
      </c>
      <c r="T4" s="38">
        <v>0.51734413323940298</v>
      </c>
      <c r="U4" s="38">
        <v>0.16555012263660901</v>
      </c>
      <c r="V4" s="38">
        <v>7.2428178653516397E-3</v>
      </c>
      <c r="W4" s="38">
        <v>0.24315174262251901</v>
      </c>
      <c r="X4" s="38">
        <v>7.7601619985910499E-4</v>
      </c>
      <c r="Y4" s="38">
        <v>1.2933603330985101E-2</v>
      </c>
      <c r="Z4" s="38">
        <v>7.7601619985910406E-2</v>
      </c>
      <c r="AA4" s="38">
        <v>7.7601619985910406E-2</v>
      </c>
      <c r="AB4" s="38">
        <v>1.44856357307033E-2</v>
      </c>
      <c r="AC4" s="38">
        <v>2.0693765329576098E-2</v>
      </c>
      <c r="AD4" s="38">
        <v>0.206937653295761</v>
      </c>
      <c r="AE4" s="38">
        <v>4.65609719915463E-3</v>
      </c>
      <c r="AF4" s="38">
        <v>1.5520323997182099</v>
      </c>
      <c r="AG4" s="38">
        <v>30.0706277445403</v>
      </c>
      <c r="AH4" s="38">
        <v>2.1583597238747898</v>
      </c>
      <c r="AI4" s="38">
        <v>0</v>
      </c>
      <c r="AJ4" s="38">
        <v>4</v>
      </c>
      <c r="AK4" s="38">
        <v>0</v>
      </c>
      <c r="AL4" s="38">
        <v>0</v>
      </c>
      <c r="AM4" s="38">
        <v>3</v>
      </c>
      <c r="AN4" s="38">
        <v>10</v>
      </c>
      <c r="AO4" s="38">
        <v>6</v>
      </c>
      <c r="AP4" s="38">
        <v>7</v>
      </c>
      <c r="AQ4" s="38">
        <v>7</v>
      </c>
      <c r="AR4" s="38">
        <v>3</v>
      </c>
      <c r="AS4" s="38">
        <v>0</v>
      </c>
    </row>
    <row r="5" spans="1:45" x14ac:dyDescent="0.25">
      <c r="A5" s="38" t="s">
        <v>293</v>
      </c>
      <c r="B5" s="38" t="s">
        <v>224</v>
      </c>
      <c r="C5" s="38">
        <v>355</v>
      </c>
      <c r="D5" s="38">
        <v>1100.1590909090901</v>
      </c>
      <c r="E5" s="38">
        <v>6636.3</v>
      </c>
      <c r="F5" s="38">
        <v>2.62835487900001E-2</v>
      </c>
      <c r="G5" s="38">
        <v>18.6938028169014</v>
      </c>
      <c r="H5" s="38">
        <v>0.52129038433499897</v>
      </c>
      <c r="I5" s="38">
        <v>0.419660662347</v>
      </c>
      <c r="J5" s="38">
        <v>0.44173884333059998</v>
      </c>
      <c r="K5" s="38">
        <v>0.51130263579479895</v>
      </c>
      <c r="L5" s="38">
        <v>2683.76059984932</v>
      </c>
      <c r="M5" s="38">
        <v>5.2041426604199899</v>
      </c>
      <c r="N5" s="38">
        <v>2.2275307599524998</v>
      </c>
      <c r="O5" s="38">
        <v>0.18398484153</v>
      </c>
      <c r="P5" s="38">
        <v>4.2053678063999997E-2</v>
      </c>
      <c r="Q5" s="38">
        <v>2.3655193910999999E-2</v>
      </c>
      <c r="R5" s="38">
        <v>2.31295229352E-2</v>
      </c>
      <c r="S5" s="38">
        <v>2.6283548790000001E-5</v>
      </c>
      <c r="T5" s="38">
        <v>2.6283548789999998E-3</v>
      </c>
      <c r="U5" s="38">
        <v>7.8850646370000194E-3</v>
      </c>
      <c r="V5" s="38">
        <v>3.6796968306000099E-3</v>
      </c>
      <c r="W5" s="38">
        <v>1.3141774395E-2</v>
      </c>
      <c r="X5" s="38">
        <v>7.8850646370000105E-4</v>
      </c>
      <c r="Y5" s="38">
        <v>1.3141774395E-2</v>
      </c>
      <c r="Z5" s="38">
        <v>7.8850646369999902E-2</v>
      </c>
      <c r="AA5" s="38">
        <v>7.8850646369999902E-2</v>
      </c>
      <c r="AB5" s="38">
        <v>1.47187873224E-2</v>
      </c>
      <c r="AC5" s="38">
        <v>2.1026839031999998E-2</v>
      </c>
      <c r="AD5" s="38">
        <v>0.21026839032</v>
      </c>
      <c r="AE5" s="38">
        <v>4.7310387822E-3</v>
      </c>
      <c r="AF5" s="38">
        <v>1.5770129274</v>
      </c>
      <c r="AG5" s="38">
        <v>0.59137984777499797</v>
      </c>
      <c r="AH5" s="38">
        <v>1.0965496555187999</v>
      </c>
      <c r="AI5" s="38">
        <v>0</v>
      </c>
      <c r="AJ5" s="38">
        <v>0</v>
      </c>
      <c r="AK5" s="38">
        <v>0</v>
      </c>
      <c r="AL5" s="38">
        <v>0</v>
      </c>
      <c r="AM5" s="38">
        <v>0</v>
      </c>
      <c r="AN5" s="38">
        <v>0</v>
      </c>
      <c r="AO5" s="38">
        <v>8</v>
      </c>
      <c r="AP5" s="38">
        <v>44</v>
      </c>
      <c r="AQ5" s="38">
        <v>256</v>
      </c>
      <c r="AR5" s="38">
        <v>47</v>
      </c>
      <c r="AS5" s="38">
        <v>0</v>
      </c>
    </row>
    <row r="6" spans="1:45" x14ac:dyDescent="0.25">
      <c r="A6" s="38" t="s">
        <v>293</v>
      </c>
      <c r="B6" s="38" t="s">
        <v>225</v>
      </c>
      <c r="C6" s="38">
        <v>73</v>
      </c>
      <c r="D6" s="38">
        <v>1075.9523809523801</v>
      </c>
      <c r="E6" s="38">
        <v>2437.1</v>
      </c>
      <c r="F6" s="38">
        <v>9.4399327714285702E-3</v>
      </c>
      <c r="G6" s="38">
        <v>33.384931506849298</v>
      </c>
      <c r="H6" s="38">
        <v>0.18879865542857099</v>
      </c>
      <c r="I6" s="38">
        <v>0.152297582045714</v>
      </c>
      <c r="J6" s="38">
        <v>0.16022712557371399</v>
      </c>
      <c r="K6" s="38">
        <v>0.18206483671828599</v>
      </c>
      <c r="L6" s="38">
        <v>963.89265542502801</v>
      </c>
      <c r="M6" s="38">
        <v>1.39711005017143</v>
      </c>
      <c r="N6" s="38">
        <v>0.74575468894285701</v>
      </c>
      <c r="O6" s="38">
        <v>6.6079529400000003E-2</v>
      </c>
      <c r="P6" s="38">
        <v>1.4159899157142899E-2</v>
      </c>
      <c r="Q6" s="38">
        <v>8.3071408388571393E-3</v>
      </c>
      <c r="R6" s="38">
        <v>8.5903388220000005E-3</v>
      </c>
      <c r="S6" s="38">
        <v>9.4399327714285696E-5</v>
      </c>
      <c r="T6" s="38">
        <v>9.4399327714285799E-4</v>
      </c>
      <c r="U6" s="38">
        <v>2.8319798314285702E-3</v>
      </c>
      <c r="V6" s="38">
        <v>1.3215905879999999E-3</v>
      </c>
      <c r="W6" s="38">
        <v>4.5311677302857104E-3</v>
      </c>
      <c r="X6" s="38">
        <v>2.8319798314285701E-4</v>
      </c>
      <c r="Y6" s="38">
        <v>4.7199663857142799E-3</v>
      </c>
      <c r="Z6" s="38">
        <v>2.8319798314285698E-2</v>
      </c>
      <c r="AA6" s="38">
        <v>2.8319798314285698E-2</v>
      </c>
      <c r="AB6" s="38">
        <v>5.2863623519999996E-3</v>
      </c>
      <c r="AC6" s="38">
        <v>7.5519462171428596E-3</v>
      </c>
      <c r="AD6" s="38">
        <v>7.5519462171428506E-2</v>
      </c>
      <c r="AE6" s="38">
        <v>1.69918789885714E-3</v>
      </c>
      <c r="AF6" s="38">
        <v>0.56639596628571398</v>
      </c>
      <c r="AG6" s="38">
        <v>0.207678520971429</v>
      </c>
      <c r="AH6" s="38">
        <v>0.39383399522399998</v>
      </c>
      <c r="AI6" s="38">
        <v>0</v>
      </c>
      <c r="AJ6" s="38">
        <v>0</v>
      </c>
      <c r="AK6" s="38">
        <v>0</v>
      </c>
      <c r="AL6" s="38">
        <v>0</v>
      </c>
      <c r="AM6" s="38">
        <v>0</v>
      </c>
      <c r="AN6" s="38">
        <v>1</v>
      </c>
      <c r="AO6" s="38">
        <v>2</v>
      </c>
      <c r="AP6" s="38">
        <v>19</v>
      </c>
      <c r="AQ6" s="38">
        <v>46</v>
      </c>
      <c r="AR6" s="38">
        <v>5</v>
      </c>
      <c r="AS6" s="38">
        <v>0</v>
      </c>
    </row>
    <row r="7" spans="1:45" x14ac:dyDescent="0.25">
      <c r="A7" s="38" t="s">
        <v>293</v>
      </c>
      <c r="B7" s="38" t="s">
        <v>226</v>
      </c>
      <c r="C7" s="38">
        <v>20</v>
      </c>
      <c r="D7" s="38">
        <v>1069.04589371981</v>
      </c>
      <c r="E7" s="38">
        <v>3117.2</v>
      </c>
      <c r="F7" s="38">
        <v>1.19967474956522E-2</v>
      </c>
      <c r="G7" s="38">
        <v>155.86000000000001</v>
      </c>
      <c r="H7" s="38">
        <v>0.27992410823188402</v>
      </c>
      <c r="I7" s="38">
        <v>0.222339720252754</v>
      </c>
      <c r="J7" s="38">
        <v>0.23705573051408699</v>
      </c>
      <c r="K7" s="38">
        <v>0.27088655845182602</v>
      </c>
      <c r="L7" s="38">
        <v>1224.9638932860501</v>
      </c>
      <c r="M7" s="38">
        <v>0.89975606217391302</v>
      </c>
      <c r="N7" s="38">
        <v>0.83977232469565199</v>
      </c>
      <c r="O7" s="38">
        <v>8.3977232469565205E-2</v>
      </c>
      <c r="P7" s="38">
        <v>6.5982111226086998E-3</v>
      </c>
      <c r="Q7" s="38">
        <v>3.23912182382609E-3</v>
      </c>
      <c r="R7" s="38">
        <v>4.7986989982608703E-3</v>
      </c>
      <c r="S7" s="38">
        <v>1.19967474956522E-4</v>
      </c>
      <c r="T7" s="38">
        <v>1.19967474956522E-3</v>
      </c>
      <c r="U7" s="38">
        <v>3.5990242486956502E-3</v>
      </c>
      <c r="V7" s="38">
        <v>1.6795446493913101E-3</v>
      </c>
      <c r="W7" s="38">
        <v>5.7584387979130501E-3</v>
      </c>
      <c r="X7" s="38">
        <v>3.5990242486956498E-4</v>
      </c>
      <c r="Y7" s="38">
        <v>5.9983737478260897E-3</v>
      </c>
      <c r="Z7" s="38">
        <v>3.5990242486956502E-2</v>
      </c>
      <c r="AA7" s="38">
        <v>3.5990242486956502E-2</v>
      </c>
      <c r="AB7" s="38">
        <v>6.7181785975652204E-3</v>
      </c>
      <c r="AC7" s="38">
        <v>9.5973979965217407E-3</v>
      </c>
      <c r="AD7" s="38">
        <v>9.5973979965217407E-2</v>
      </c>
      <c r="AE7" s="38">
        <v>2.15941454921739E-3</v>
      </c>
      <c r="AF7" s="38">
        <v>0.71980484973913095</v>
      </c>
      <c r="AG7" s="38">
        <v>8.0978045595652207E-2</v>
      </c>
      <c r="AH7" s="38">
        <v>0.50050430551860903</v>
      </c>
      <c r="AI7" s="38">
        <v>0</v>
      </c>
      <c r="AJ7" s="38">
        <v>0</v>
      </c>
      <c r="AK7" s="38">
        <v>0</v>
      </c>
      <c r="AL7" s="38">
        <v>0</v>
      </c>
      <c r="AM7" s="38">
        <v>0</v>
      </c>
      <c r="AN7" s="38">
        <v>1</v>
      </c>
      <c r="AO7" s="38">
        <v>1</v>
      </c>
      <c r="AP7" s="38">
        <v>3</v>
      </c>
      <c r="AQ7" s="38">
        <v>14</v>
      </c>
      <c r="AR7" s="38">
        <v>1</v>
      </c>
      <c r="AS7" s="38">
        <v>0</v>
      </c>
    </row>
    <row r="8" spans="1:45" x14ac:dyDescent="0.25">
      <c r="A8" s="38" t="s">
        <v>293</v>
      </c>
      <c r="B8" s="38" t="s">
        <v>227</v>
      </c>
      <c r="C8" s="38">
        <v>9</v>
      </c>
      <c r="D8" s="38">
        <v>1135</v>
      </c>
      <c r="E8" s="38">
        <v>147.80000000000001</v>
      </c>
      <c r="F8" s="38">
        <v>6.0391079999999998E-4</v>
      </c>
      <c r="G8" s="38">
        <v>16.422222222222199</v>
      </c>
      <c r="H8" s="38">
        <v>1.28834304E-2</v>
      </c>
      <c r="I8" s="38">
        <v>1.085026404E-2</v>
      </c>
      <c r="J8" s="38">
        <v>1.123274088E-2</v>
      </c>
      <c r="K8" s="38">
        <v>1.211847672E-2</v>
      </c>
      <c r="L8" s="38">
        <v>61.664123966399998</v>
      </c>
      <c r="M8" s="38">
        <v>0.18177715080000001</v>
      </c>
      <c r="N8" s="38">
        <v>5.7371525999999999E-2</v>
      </c>
      <c r="O8" s="38">
        <v>4.2273755999999996E-3</v>
      </c>
      <c r="P8" s="38">
        <v>1.0870394399999999E-3</v>
      </c>
      <c r="Q8" s="38">
        <v>3.6234648000000002E-4</v>
      </c>
      <c r="R8" s="38">
        <v>8.4547512E-4</v>
      </c>
      <c r="S8" s="38">
        <v>3.26111832E-5</v>
      </c>
      <c r="T8" s="38">
        <v>1.6305591599999999E-2</v>
      </c>
      <c r="U8" s="38">
        <v>6.0391079999999998E-4</v>
      </c>
      <c r="V8" s="38">
        <v>1.6909502400000001E-4</v>
      </c>
      <c r="W8" s="38">
        <v>3.0195539999999999E-4</v>
      </c>
      <c r="X8" s="38">
        <v>1.8117323999999999E-5</v>
      </c>
      <c r="Y8" s="38">
        <v>3.0195539999999999E-4</v>
      </c>
      <c r="Z8" s="38">
        <v>1.8117324000000001E-3</v>
      </c>
      <c r="AA8" s="38">
        <v>1.8117324000000001E-3</v>
      </c>
      <c r="AB8" s="38">
        <v>3.3819004800000001E-4</v>
      </c>
      <c r="AC8" s="38">
        <v>4.8312863999999998E-4</v>
      </c>
      <c r="AD8" s="38">
        <v>4.8312863999999999E-3</v>
      </c>
      <c r="AE8" s="38">
        <v>1.08703944E-4</v>
      </c>
      <c r="AF8" s="38">
        <v>3.6234648000000001E-2</v>
      </c>
      <c r="AG8" s="38">
        <v>9.0586620000000003E-3</v>
      </c>
      <c r="AH8" s="38">
        <v>5.0390317152E-2</v>
      </c>
      <c r="AI8" s="38">
        <v>0</v>
      </c>
      <c r="AJ8" s="38">
        <v>0</v>
      </c>
      <c r="AK8" s="38">
        <v>0</v>
      </c>
      <c r="AL8" s="38">
        <v>0</v>
      </c>
      <c r="AM8" s="38">
        <v>0</v>
      </c>
      <c r="AN8" s="38">
        <v>2</v>
      </c>
      <c r="AO8" s="38">
        <v>2</v>
      </c>
      <c r="AP8" s="38">
        <v>1</v>
      </c>
      <c r="AQ8" s="38">
        <v>4</v>
      </c>
      <c r="AR8" s="38">
        <v>0</v>
      </c>
      <c r="AS8" s="38">
        <v>0</v>
      </c>
    </row>
    <row r="9" spans="1:45" x14ac:dyDescent="0.25">
      <c r="A9" s="38" t="s">
        <v>293</v>
      </c>
      <c r="B9" s="38" t="s">
        <v>228</v>
      </c>
      <c r="C9" s="38">
        <v>15</v>
      </c>
      <c r="D9" s="38">
        <v>1037</v>
      </c>
      <c r="E9" s="38">
        <v>559.4</v>
      </c>
      <c r="F9" s="38">
        <v>2.08835208E-3</v>
      </c>
      <c r="G9" s="38">
        <v>37.293333333333301</v>
      </c>
      <c r="H9" s="38">
        <v>4.1767041599999999E-2</v>
      </c>
      <c r="I9" s="38">
        <v>3.5195693721600002E-2</v>
      </c>
      <c r="J9" s="38">
        <v>3.6601850788800003E-2</v>
      </c>
      <c r="K9" s="38">
        <v>3.8954727465599998E-2</v>
      </c>
      <c r="L9" s="38">
        <v>213.23745418464</v>
      </c>
      <c r="M9" s="38">
        <v>0.34040138904</v>
      </c>
      <c r="N9" s="38">
        <v>0.18586333512</v>
      </c>
      <c r="O9" s="38">
        <v>9.1887491520000007E-3</v>
      </c>
      <c r="P9" s="38">
        <v>1.3783123728000001E-3</v>
      </c>
      <c r="Q9" s="38">
        <v>4.17670416E-4</v>
      </c>
      <c r="R9" s="38">
        <v>1.04417604E-3</v>
      </c>
      <c r="S9" s="38">
        <v>2.0883520799999998E-5</v>
      </c>
      <c r="T9" s="38">
        <v>9.1887491520000003E-2</v>
      </c>
      <c r="U9" s="38">
        <v>2.08835208E-3</v>
      </c>
      <c r="V9" s="38">
        <v>5.8473858239999998E-4</v>
      </c>
      <c r="W9" s="38">
        <v>2.5060224959999999E-3</v>
      </c>
      <c r="X9" s="38">
        <v>6.2650562400000002E-5</v>
      </c>
      <c r="Y9" s="38">
        <v>1.04417604E-3</v>
      </c>
      <c r="Z9" s="38">
        <v>6.2650562399999997E-3</v>
      </c>
      <c r="AA9" s="38">
        <v>6.2650562399999997E-3</v>
      </c>
      <c r="AB9" s="38">
        <v>1.1694771648E-3</v>
      </c>
      <c r="AC9" s="38">
        <v>1.670681664E-3</v>
      </c>
      <c r="AD9" s="38">
        <v>1.670681664E-2</v>
      </c>
      <c r="AE9" s="38">
        <v>3.7590337440000001E-4</v>
      </c>
      <c r="AF9" s="38">
        <v>0.1253011248</v>
      </c>
      <c r="AG9" s="38">
        <v>1.04417604E-2</v>
      </c>
      <c r="AH9" s="38">
        <v>0.17425209755519999</v>
      </c>
      <c r="AI9" s="38">
        <v>0</v>
      </c>
      <c r="AJ9" s="38">
        <v>0</v>
      </c>
      <c r="AK9" s="38">
        <v>0</v>
      </c>
      <c r="AL9" s="38">
        <v>0</v>
      </c>
      <c r="AM9" s="38">
        <v>0</v>
      </c>
      <c r="AN9" s="38">
        <v>1</v>
      </c>
      <c r="AO9" s="38">
        <v>0</v>
      </c>
      <c r="AP9" s="38">
        <v>1</v>
      </c>
      <c r="AQ9" s="38">
        <v>11</v>
      </c>
      <c r="AR9" s="38">
        <v>2</v>
      </c>
      <c r="AS9" s="38">
        <v>0</v>
      </c>
    </row>
    <row r="10" spans="1:45" x14ac:dyDescent="0.25">
      <c r="A10" s="38" t="s">
        <v>293</v>
      </c>
      <c r="B10" s="38" t="s">
        <v>229</v>
      </c>
      <c r="C10" s="38">
        <v>19</v>
      </c>
      <c r="D10" s="38">
        <v>1139.5</v>
      </c>
      <c r="E10" s="38">
        <v>4805</v>
      </c>
      <c r="F10" s="38">
        <v>1.9711071E-2</v>
      </c>
      <c r="G10" s="38">
        <v>252.894736842105</v>
      </c>
      <c r="H10" s="38">
        <v>0.48620641799999997</v>
      </c>
      <c r="I10" s="38">
        <v>0.40709931972000002</v>
      </c>
      <c r="J10" s="38">
        <v>0.42234254795999998</v>
      </c>
      <c r="K10" s="38">
        <v>0.45571996151999999</v>
      </c>
      <c r="L10" s="38">
        <v>2012.6580376679999</v>
      </c>
      <c r="M10" s="38">
        <v>1.911973887</v>
      </c>
      <c r="N10" s="38">
        <v>2.0400958485</v>
      </c>
      <c r="O10" s="38">
        <v>5.7162105900000003E-2</v>
      </c>
      <c r="P10" s="38">
        <v>1.340352828E-2</v>
      </c>
      <c r="Q10" s="38">
        <v>3.9422142000000004E-3</v>
      </c>
      <c r="R10" s="38">
        <v>9.8555355000000001E-3</v>
      </c>
      <c r="S10" s="38">
        <v>1.2417974730000001E-3</v>
      </c>
      <c r="T10" s="38">
        <v>3.429726354</v>
      </c>
      <c r="U10" s="38">
        <v>1.9711071E-2</v>
      </c>
      <c r="V10" s="38">
        <v>0.21682178099999999</v>
      </c>
      <c r="W10" s="38">
        <v>9.8555355000000001E-3</v>
      </c>
      <c r="X10" s="38">
        <v>5.9133212999999999E-4</v>
      </c>
      <c r="Y10" s="38">
        <v>9.8555355000000001E-3</v>
      </c>
      <c r="Z10" s="38">
        <v>0</v>
      </c>
      <c r="AA10" s="38">
        <v>5.9133212999999997E-2</v>
      </c>
      <c r="AB10" s="38">
        <v>1.1038199760000001E-2</v>
      </c>
      <c r="AC10" s="38">
        <v>1.5768856800000002E-2</v>
      </c>
      <c r="AD10" s="38">
        <v>0.157688568</v>
      </c>
      <c r="AE10" s="38">
        <v>3.5479927800000002E-3</v>
      </c>
      <c r="AF10" s="38">
        <v>1.1826642599999999</v>
      </c>
      <c r="AG10" s="38">
        <v>9.8555354999999997E-2</v>
      </c>
      <c r="AH10" s="38">
        <v>64.612890738000004</v>
      </c>
      <c r="AI10" s="38">
        <v>0</v>
      </c>
      <c r="AJ10" s="38">
        <v>0</v>
      </c>
      <c r="AK10" s="38">
        <v>0</v>
      </c>
      <c r="AL10" s="38">
        <v>0</v>
      </c>
      <c r="AM10" s="38">
        <v>0</v>
      </c>
      <c r="AN10" s="38">
        <v>0</v>
      </c>
      <c r="AO10" s="38">
        <v>4</v>
      </c>
      <c r="AP10" s="38">
        <v>6</v>
      </c>
      <c r="AQ10" s="38">
        <v>8</v>
      </c>
      <c r="AR10" s="38">
        <v>1</v>
      </c>
      <c r="AS10" s="38">
        <v>0</v>
      </c>
    </row>
    <row r="11" spans="1:45" x14ac:dyDescent="0.25">
      <c r="A11" s="38" t="s">
        <v>293</v>
      </c>
      <c r="B11" s="38" t="s">
        <v>230</v>
      </c>
      <c r="C11" s="38">
        <v>1</v>
      </c>
      <c r="D11" s="38">
        <v>2242.5</v>
      </c>
      <c r="E11" s="38">
        <v>70</v>
      </c>
      <c r="F11" s="38">
        <v>5.6510999999999996E-4</v>
      </c>
      <c r="G11" s="38">
        <v>70</v>
      </c>
      <c r="H11" s="38">
        <v>5.4815669999999997E-2</v>
      </c>
      <c r="I11" s="38">
        <v>3.9584071800000002E-2</v>
      </c>
      <c r="J11" s="38">
        <v>4.4485459200000001E-2</v>
      </c>
      <c r="K11" s="38">
        <v>5.1338359799999997E-2</v>
      </c>
      <c r="L11" s="38">
        <v>57.285765810000001</v>
      </c>
      <c r="M11" s="38">
        <v>1.40203791</v>
      </c>
      <c r="N11" s="38">
        <v>4.0687920000000002E-2</v>
      </c>
      <c r="O11" s="38">
        <v>6.611787E-3</v>
      </c>
      <c r="P11" s="38">
        <v>2.542995E-2</v>
      </c>
      <c r="Q11" s="38">
        <v>1.0171980000000001E-2</v>
      </c>
      <c r="R11" s="38">
        <v>1.7518410000000002E-2</v>
      </c>
      <c r="S11" s="38">
        <v>9.04176E-5</v>
      </c>
      <c r="T11" s="38">
        <v>3.0515939999999998E-2</v>
      </c>
      <c r="U11" s="38">
        <v>5.6510999999999996E-4</v>
      </c>
      <c r="V11" s="38">
        <v>7.9115400000000005E-5</v>
      </c>
      <c r="W11" s="38">
        <v>6.7813200000000002E-4</v>
      </c>
      <c r="X11" s="38">
        <v>7.9115400000000005E-5</v>
      </c>
      <c r="Y11" s="38">
        <v>2.8255499999999998E-4</v>
      </c>
      <c r="Z11" s="38">
        <v>1.6953300000000001E-3</v>
      </c>
      <c r="AA11" s="38">
        <v>1.6953300000000001E-3</v>
      </c>
      <c r="AB11" s="38">
        <v>3.1646160000000002E-4</v>
      </c>
      <c r="AC11" s="38">
        <v>4.5208800000000001E-4</v>
      </c>
      <c r="AD11" s="38">
        <v>4.5208799999999997E-3</v>
      </c>
      <c r="AE11" s="38">
        <v>1.0171979999999999E-4</v>
      </c>
      <c r="AF11" s="38">
        <v>3.3906600000000002E-2</v>
      </c>
      <c r="AG11" s="38">
        <v>0.25429950000000001</v>
      </c>
      <c r="AH11" s="38">
        <v>2.3576389199999999E-2</v>
      </c>
      <c r="AI11" s="38">
        <v>0</v>
      </c>
      <c r="AJ11" s="38">
        <v>0</v>
      </c>
      <c r="AK11" s="38">
        <v>0</v>
      </c>
      <c r="AL11" s="38">
        <v>0</v>
      </c>
      <c r="AM11" s="38">
        <v>0</v>
      </c>
      <c r="AN11" s="38">
        <v>0</v>
      </c>
      <c r="AO11" s="38">
        <v>0</v>
      </c>
      <c r="AP11" s="38">
        <v>0</v>
      </c>
      <c r="AQ11" s="38">
        <v>1</v>
      </c>
      <c r="AR11" s="38">
        <v>0</v>
      </c>
      <c r="AS11" s="38">
        <v>0</v>
      </c>
    </row>
    <row r="12" spans="1:45" x14ac:dyDescent="0.25">
      <c r="A12" s="38" t="s">
        <v>293</v>
      </c>
      <c r="B12" s="38" t="s">
        <v>231</v>
      </c>
      <c r="C12" s="38">
        <v>4</v>
      </c>
      <c r="D12" s="38">
        <v>2231.6666666666702</v>
      </c>
      <c r="E12" s="38">
        <v>257.5</v>
      </c>
      <c r="F12" s="38">
        <v>2.0687549999999998E-3</v>
      </c>
      <c r="G12" s="38">
        <v>64.375</v>
      </c>
      <c r="H12" s="38">
        <v>0.19584214</v>
      </c>
      <c r="I12" s="38">
        <v>0.13980646290000001</v>
      </c>
      <c r="J12" s="38">
        <v>0.15761154760000001</v>
      </c>
      <c r="K12" s="38">
        <v>0.1821469819</v>
      </c>
      <c r="L12" s="38">
        <v>209.71176310499999</v>
      </c>
      <c r="M12" s="38">
        <v>2.1577114650000002</v>
      </c>
      <c r="N12" s="38">
        <v>0.453057345</v>
      </c>
      <c r="O12" s="38">
        <v>2.4204433500000001E-2</v>
      </c>
      <c r="P12" s="38">
        <v>5.9993894999999998E-2</v>
      </c>
      <c r="Q12" s="38">
        <v>2.3997557999999999E-2</v>
      </c>
      <c r="R12" s="38">
        <v>4.1375099999999998E-2</v>
      </c>
      <c r="S12" s="38">
        <v>8.6887710000000003E-4</v>
      </c>
      <c r="T12" s="38">
        <v>0.19860048</v>
      </c>
      <c r="U12" s="38">
        <v>7.4475180000000002E-3</v>
      </c>
      <c r="V12" s="38">
        <v>2.8962569999999997E-4</v>
      </c>
      <c r="W12" s="38">
        <v>1.09644015E-2</v>
      </c>
      <c r="X12" s="38">
        <v>1.7170666500000001E-2</v>
      </c>
      <c r="Y12" s="38">
        <v>8.0681445000000008E-3</v>
      </c>
      <c r="Z12" s="38">
        <v>5.9993894999999998E-2</v>
      </c>
      <c r="AA12" s="38">
        <v>6.6200159999999994E-2</v>
      </c>
      <c r="AB12" s="38">
        <v>1.1585027999999999E-3</v>
      </c>
      <c r="AC12" s="38">
        <v>1.7377542000000001E-3</v>
      </c>
      <c r="AD12" s="38">
        <v>0.746820555</v>
      </c>
      <c r="AE12" s="38">
        <v>1.3240032000000001E-2</v>
      </c>
      <c r="AF12" s="38">
        <v>0.12412529999999999</v>
      </c>
      <c r="AG12" s="38">
        <v>0.59993894999999997</v>
      </c>
      <c r="AH12" s="38">
        <v>8.6308458599999999E-2</v>
      </c>
      <c r="AI12" s="38">
        <v>0</v>
      </c>
      <c r="AJ12" s="38">
        <v>0</v>
      </c>
      <c r="AK12" s="38">
        <v>0</v>
      </c>
      <c r="AL12" s="38">
        <v>0</v>
      </c>
      <c r="AM12" s="38">
        <v>0</v>
      </c>
      <c r="AN12" s="38">
        <v>0</v>
      </c>
      <c r="AO12" s="38">
        <v>1</v>
      </c>
      <c r="AP12" s="38">
        <v>1</v>
      </c>
      <c r="AQ12" s="38">
        <v>2</v>
      </c>
      <c r="AR12" s="38">
        <v>0</v>
      </c>
      <c r="AS12" s="38">
        <v>0</v>
      </c>
    </row>
    <row r="13" spans="1:45" x14ac:dyDescent="0.25">
      <c r="A13" s="38" t="s">
        <v>293</v>
      </c>
      <c r="B13" s="38" t="s">
        <v>232</v>
      </c>
      <c r="C13" s="38">
        <v>7</v>
      </c>
      <c r="D13" s="38">
        <v>2211.5476190476202</v>
      </c>
      <c r="E13" s="38">
        <v>664</v>
      </c>
      <c r="F13" s="38">
        <v>5.2864834285714299E-3</v>
      </c>
      <c r="G13" s="38">
        <v>94.857142857142904</v>
      </c>
      <c r="H13" s="38">
        <v>0.36300519542857101</v>
      </c>
      <c r="I13" s="38">
        <v>0.25674687851428601</v>
      </c>
      <c r="J13" s="38">
        <v>0.2886419952</v>
      </c>
      <c r="K13" s="38">
        <v>0.33604412994285698</v>
      </c>
      <c r="L13" s="38">
        <v>535.89611163771394</v>
      </c>
      <c r="M13" s="38">
        <v>4.3190569611428602</v>
      </c>
      <c r="N13" s="38">
        <v>0.597372627428572</v>
      </c>
      <c r="O13" s="38">
        <v>5.2336185942857098E-2</v>
      </c>
      <c r="P13" s="38">
        <v>0.14273505257142899</v>
      </c>
      <c r="Q13" s="38">
        <v>5.8151317714285701E-2</v>
      </c>
      <c r="R13" s="38">
        <v>0.10044318514285699</v>
      </c>
      <c r="S13" s="38">
        <v>1.5330801942857099E-3</v>
      </c>
      <c r="T13" s="38">
        <v>0.28547010514285698</v>
      </c>
      <c r="U13" s="38">
        <v>1.0572966857142899E-3</v>
      </c>
      <c r="V13" s="38">
        <v>5.2864834285714301E-4</v>
      </c>
      <c r="W13" s="38">
        <v>6.34378011428572E-2</v>
      </c>
      <c r="X13" s="38">
        <v>7.4010768000000004E-4</v>
      </c>
      <c r="Y13" s="38">
        <v>2.6432417142857102E-3</v>
      </c>
      <c r="Z13" s="38">
        <v>0.25903768799999999</v>
      </c>
      <c r="AA13" s="38">
        <v>0</v>
      </c>
      <c r="AB13" s="38">
        <v>2.9604307200000002E-3</v>
      </c>
      <c r="AC13" s="38">
        <v>0</v>
      </c>
      <c r="AD13" s="38">
        <v>0</v>
      </c>
      <c r="AE13" s="38">
        <v>0</v>
      </c>
      <c r="AF13" s="38">
        <v>3.0978792891428601</v>
      </c>
      <c r="AG13" s="38">
        <v>1.45378294285714</v>
      </c>
      <c r="AH13" s="38">
        <v>0.157537206171429</v>
      </c>
      <c r="AI13" s="38">
        <v>0</v>
      </c>
      <c r="AJ13" s="38">
        <v>0</v>
      </c>
      <c r="AK13" s="38">
        <v>0</v>
      </c>
      <c r="AL13" s="38">
        <v>0</v>
      </c>
      <c r="AM13" s="38">
        <v>1</v>
      </c>
      <c r="AN13" s="38">
        <v>0</v>
      </c>
      <c r="AO13" s="38">
        <v>0</v>
      </c>
      <c r="AP13" s="38">
        <v>1</v>
      </c>
      <c r="AQ13" s="38">
        <v>5</v>
      </c>
      <c r="AR13" s="38">
        <v>0</v>
      </c>
      <c r="AS13" s="38">
        <v>0</v>
      </c>
    </row>
    <row r="14" spans="1:45" x14ac:dyDescent="0.25">
      <c r="A14" s="38" t="s">
        <v>293</v>
      </c>
      <c r="B14" s="38" t="s">
        <v>233</v>
      </c>
      <c r="C14" s="38">
        <v>3761</v>
      </c>
      <c r="D14" s="38">
        <v>714.76543209876502</v>
      </c>
      <c r="E14" s="38">
        <v>21482.78</v>
      </c>
      <c r="F14" s="38">
        <v>5.5278534705778898E-2</v>
      </c>
      <c r="G14" s="38">
        <v>5.7119861738899296</v>
      </c>
      <c r="H14" s="38">
        <v>4.5144136676384496</v>
      </c>
      <c r="I14" s="38">
        <v>4.1503123857097197</v>
      </c>
      <c r="J14" s="38">
        <v>4.3323630266741304</v>
      </c>
      <c r="K14" s="38">
        <v>4.4642944628386703</v>
      </c>
      <c r="L14" s="38">
        <v>5644.3806217375904</v>
      </c>
      <c r="M14" s="38">
        <v>158.759951674993</v>
      </c>
      <c r="N14" s="38">
        <v>2.92976233940619</v>
      </c>
      <c r="O14" s="38">
        <v>0.24322555270541399</v>
      </c>
      <c r="P14" s="38">
        <v>21.835021208782798</v>
      </c>
      <c r="Q14" s="38">
        <v>12.492948843506101</v>
      </c>
      <c r="R14" s="38">
        <v>15.091039974677701</v>
      </c>
      <c r="S14" s="38">
        <v>8.2917802058667996E-3</v>
      </c>
      <c r="T14" s="38">
        <v>54.725749358719497</v>
      </c>
      <c r="U14" s="38">
        <v>5.5278534705778898E-2</v>
      </c>
      <c r="V14" s="38">
        <v>0.149252043705601</v>
      </c>
      <c r="W14" s="38">
        <v>1.9900272494079298E-2</v>
      </c>
      <c r="X14" s="38">
        <v>1.8241916452906299E-3</v>
      </c>
      <c r="Y14" s="38">
        <v>0.105029215940977</v>
      </c>
      <c r="Z14" s="38">
        <v>1.3266848329387</v>
      </c>
      <c r="AA14" s="38">
        <v>0.21558628535253499</v>
      </c>
      <c r="AB14" s="38">
        <v>3.0955979435236099E-2</v>
      </c>
      <c r="AC14" s="38">
        <v>9.95013624704012E-2</v>
      </c>
      <c r="AD14" s="38">
        <v>1.1055706941155801</v>
      </c>
      <c r="AE14" s="38">
        <v>9.95013624703967E-3</v>
      </c>
      <c r="AF14" s="38">
        <v>4.2011686376391797</v>
      </c>
      <c r="AG14" s="38">
        <v>312.323721087639</v>
      </c>
      <c r="AH14" s="38">
        <v>44.477109024269602</v>
      </c>
      <c r="AI14" s="38">
        <v>87</v>
      </c>
      <c r="AJ14" s="38">
        <v>70</v>
      </c>
      <c r="AK14" s="38">
        <v>65</v>
      </c>
      <c r="AL14" s="38">
        <v>192</v>
      </c>
      <c r="AM14" s="38">
        <v>126</v>
      </c>
      <c r="AN14" s="38">
        <v>182</v>
      </c>
      <c r="AO14" s="38">
        <v>485</v>
      </c>
      <c r="AP14" s="38">
        <v>1092</v>
      </c>
      <c r="AQ14" s="38">
        <v>1264</v>
      </c>
      <c r="AR14" s="38">
        <v>198</v>
      </c>
      <c r="AS14" s="38">
        <v>0</v>
      </c>
    </row>
    <row r="15" spans="1:45" x14ac:dyDescent="0.25">
      <c r="A15" s="38" t="s">
        <v>293</v>
      </c>
      <c r="B15" s="38" t="s">
        <v>234</v>
      </c>
      <c r="C15" s="38">
        <v>8034</v>
      </c>
      <c r="D15" s="38">
        <v>802.59090909090901</v>
      </c>
      <c r="E15" s="38">
        <v>60277.89</v>
      </c>
      <c r="F15" s="38">
        <v>0.17416255151945401</v>
      </c>
      <c r="G15" s="38">
        <v>7.5028491411501204</v>
      </c>
      <c r="H15" s="38">
        <v>21.015614550013002</v>
      </c>
      <c r="I15" s="38">
        <v>19.3482983901343</v>
      </c>
      <c r="J15" s="38">
        <v>20.181956470074699</v>
      </c>
      <c r="K15" s="38">
        <v>20.821713575990199</v>
      </c>
      <c r="L15" s="38">
        <v>17783.389810548499</v>
      </c>
      <c r="M15" s="38">
        <v>379.67436231241601</v>
      </c>
      <c r="N15" s="38">
        <v>10.623915642687001</v>
      </c>
      <c r="O15" s="38">
        <v>1.74162551519441</v>
      </c>
      <c r="P15" s="38">
        <v>58.692779862056298</v>
      </c>
      <c r="Q15" s="38">
        <v>21.770318939930299</v>
      </c>
      <c r="R15" s="38">
        <v>47.023888910249603</v>
      </c>
      <c r="S15" s="38">
        <v>1.3410516466997699E-3</v>
      </c>
      <c r="T15" s="38">
        <v>156.397971264468</v>
      </c>
      <c r="U15" s="38">
        <v>0.94047777820510803</v>
      </c>
      <c r="V15" s="38">
        <v>0.31349259273501701</v>
      </c>
      <c r="W15" s="38">
        <v>6.0956893031808103E-2</v>
      </c>
      <c r="X15" s="38">
        <v>3.3090884788696297E-2</v>
      </c>
      <c r="Y15" s="38">
        <v>0.15326304533712101</v>
      </c>
      <c r="Z15" s="38">
        <v>4.0057386849471299E-2</v>
      </c>
      <c r="AA15" s="38">
        <v>0.52248765455836499</v>
      </c>
      <c r="AB15" s="38">
        <v>9.7531028850901896E-2</v>
      </c>
      <c r="AC15" s="38">
        <v>0.19157880667138999</v>
      </c>
      <c r="AD15" s="38">
        <v>0.38315761334277998</v>
      </c>
      <c r="AE15" s="38">
        <v>5.3990390971030899E-3</v>
      </c>
      <c r="AF15" s="38">
        <v>7.1406646122977904</v>
      </c>
      <c r="AG15" s="38">
        <v>544.25797349830896</v>
      </c>
      <c r="AH15" s="38">
        <v>93.420792635037998</v>
      </c>
      <c r="AI15" s="38">
        <v>99</v>
      </c>
      <c r="AJ15" s="38">
        <v>237</v>
      </c>
      <c r="AK15" s="38">
        <v>87</v>
      </c>
      <c r="AL15" s="38">
        <v>474</v>
      </c>
      <c r="AM15" s="38">
        <v>256</v>
      </c>
      <c r="AN15" s="38">
        <v>1258</v>
      </c>
      <c r="AO15" s="38">
        <v>1814</v>
      </c>
      <c r="AP15" s="38">
        <v>2294</v>
      </c>
      <c r="AQ15" s="38">
        <v>1353</v>
      </c>
      <c r="AR15" s="38">
        <v>160</v>
      </c>
      <c r="AS15" s="38">
        <v>2</v>
      </c>
    </row>
    <row r="16" spans="1:45" x14ac:dyDescent="0.25">
      <c r="A16" s="38" t="s">
        <v>293</v>
      </c>
      <c r="B16" s="38" t="s">
        <v>235</v>
      </c>
      <c r="C16" s="38">
        <v>10754</v>
      </c>
      <c r="D16" s="38">
        <v>646.30198019802003</v>
      </c>
      <c r="E16" s="38">
        <v>72941.4399999999</v>
      </c>
      <c r="F16" s="38">
        <v>0.169711909597766</v>
      </c>
      <c r="G16" s="38">
        <v>6.7827264273758496</v>
      </c>
      <c r="H16" s="38">
        <v>12.6718225833012</v>
      </c>
      <c r="I16" s="38">
        <v>11.6309228711015</v>
      </c>
      <c r="J16" s="38">
        <v>12.1513727272013</v>
      </c>
      <c r="K16" s="38">
        <v>12.541710119275599</v>
      </c>
      <c r="L16" s="38">
        <v>17328.943665210001</v>
      </c>
      <c r="M16" s="38">
        <v>534.083379504189</v>
      </c>
      <c r="N16" s="38">
        <v>8.5704514346884597</v>
      </c>
      <c r="O16" s="38">
        <v>1.5274071863799299</v>
      </c>
      <c r="P16" s="38">
        <v>48.707318054564603</v>
      </c>
      <c r="Q16" s="38">
        <v>23.0808197053024</v>
      </c>
      <c r="R16" s="38">
        <v>8.6553073894875698</v>
      </c>
      <c r="S16" s="38">
        <v>1.8668310055755699E-2</v>
      </c>
      <c r="T16" s="38">
        <v>93.511262188382105</v>
      </c>
      <c r="U16" s="38">
        <v>0.169711909597766</v>
      </c>
      <c r="V16" s="38">
        <v>0.32245262823578702</v>
      </c>
      <c r="W16" s="38">
        <v>1.01827145758672E-2</v>
      </c>
      <c r="X16" s="38">
        <v>5.6004930167272296E-3</v>
      </c>
      <c r="Y16" s="38">
        <v>0.32245262823578702</v>
      </c>
      <c r="Z16" s="38">
        <v>4.0730858303466704</v>
      </c>
      <c r="AA16" s="38">
        <v>0.66187644743135599</v>
      </c>
      <c r="AB16" s="38">
        <v>9.50386693747622E-2</v>
      </c>
      <c r="AC16" s="38">
        <v>0.30548143727601301</v>
      </c>
      <c r="AD16" s="38">
        <v>3.3942381919557598</v>
      </c>
      <c r="AE16" s="38">
        <v>3.0548143727602801E-2</v>
      </c>
      <c r="AF16" s="38">
        <v>12.898105129431899</v>
      </c>
      <c r="AG16" s="38">
        <v>577.02049263244203</v>
      </c>
      <c r="AH16" s="38">
        <v>96.090883214264196</v>
      </c>
      <c r="AI16" s="38">
        <v>40</v>
      </c>
      <c r="AJ16" s="38">
        <v>227</v>
      </c>
      <c r="AK16" s="38">
        <v>14</v>
      </c>
      <c r="AL16" s="38">
        <v>66</v>
      </c>
      <c r="AM16" s="38">
        <v>106</v>
      </c>
      <c r="AN16" s="38">
        <v>542</v>
      </c>
      <c r="AO16" s="38">
        <v>1538</v>
      </c>
      <c r="AP16" s="38">
        <v>3975</v>
      </c>
      <c r="AQ16" s="38">
        <v>3654</v>
      </c>
      <c r="AR16" s="38">
        <v>588</v>
      </c>
      <c r="AS16" s="38">
        <v>4</v>
      </c>
    </row>
    <row r="17" spans="1:45" x14ac:dyDescent="0.25">
      <c r="A17" s="38" t="s">
        <v>293</v>
      </c>
      <c r="B17" s="38" t="s">
        <v>236</v>
      </c>
      <c r="C17" s="38">
        <v>51</v>
      </c>
      <c r="D17" s="38">
        <v>783.53451676528596</v>
      </c>
      <c r="E17" s="38">
        <v>376.74</v>
      </c>
      <c r="F17" s="38">
        <v>1.0626796578461499E-3</v>
      </c>
      <c r="G17" s="38">
        <v>7.3870588235294097</v>
      </c>
      <c r="H17" s="38">
        <v>3.2234616288E-2</v>
      </c>
      <c r="I17" s="38">
        <v>2.98825519786339E-2</v>
      </c>
      <c r="J17" s="38">
        <v>3.1058584133316899E-2</v>
      </c>
      <c r="K17" s="38">
        <v>3.20291648874831E-2</v>
      </c>
      <c r="L17" s="38">
        <v>108.508094503355</v>
      </c>
      <c r="M17" s="38">
        <v>0.26354455514584602</v>
      </c>
      <c r="N17" s="38">
        <v>0.13017825808615399</v>
      </c>
      <c r="O17" s="38">
        <v>7.4387576049230802E-3</v>
      </c>
      <c r="P17" s="38">
        <v>1.06267965784615E-2</v>
      </c>
      <c r="Q17" s="38">
        <v>1.5940194867692301E-3</v>
      </c>
      <c r="R17" s="38">
        <v>2.6566991446153802E-3</v>
      </c>
      <c r="S17" s="38">
        <v>1.0626796578461501E-5</v>
      </c>
      <c r="T17" s="38">
        <v>1.0626796578461501E-4</v>
      </c>
      <c r="U17" s="38">
        <v>1.1689476236307699E-3</v>
      </c>
      <c r="V17" s="38">
        <v>1.48775152098462E-4</v>
      </c>
      <c r="W17" s="38">
        <v>2.23162728147692E-5</v>
      </c>
      <c r="X17" s="38">
        <v>3.1880389735384603E-5</v>
      </c>
      <c r="Y17" s="38">
        <v>5.3133982892307702E-4</v>
      </c>
      <c r="Z17" s="38">
        <v>3.1880389735384602E-3</v>
      </c>
      <c r="AA17" s="38">
        <v>3.1880389735384602E-3</v>
      </c>
      <c r="AB17" s="38">
        <v>5.9510060839384604E-4</v>
      </c>
      <c r="AC17" s="38">
        <v>8.5014372627692297E-4</v>
      </c>
      <c r="AD17" s="38">
        <v>8.5014372627692306E-3</v>
      </c>
      <c r="AE17" s="38">
        <v>1.91282338412308E-4</v>
      </c>
      <c r="AF17" s="38">
        <v>6.3760779470769205E-2</v>
      </c>
      <c r="AG17" s="38">
        <v>3.98504871692308E-2</v>
      </c>
      <c r="AH17" s="38">
        <v>4.4334995325341499E-2</v>
      </c>
      <c r="AI17" s="38">
        <v>1</v>
      </c>
      <c r="AJ17" s="38">
        <v>1</v>
      </c>
      <c r="AK17" s="38">
        <v>0</v>
      </c>
      <c r="AL17" s="38">
        <v>0</v>
      </c>
      <c r="AM17" s="38">
        <v>0</v>
      </c>
      <c r="AN17" s="38">
        <v>0</v>
      </c>
      <c r="AO17" s="38">
        <v>3</v>
      </c>
      <c r="AP17" s="38">
        <v>15</v>
      </c>
      <c r="AQ17" s="38">
        <v>25</v>
      </c>
      <c r="AR17" s="38">
        <v>6</v>
      </c>
      <c r="AS17" s="38">
        <v>0</v>
      </c>
    </row>
    <row r="18" spans="1:45" x14ac:dyDescent="0.25">
      <c r="A18" s="38" t="s">
        <v>293</v>
      </c>
      <c r="B18" s="38" t="s">
        <v>237</v>
      </c>
      <c r="C18" s="38">
        <v>877</v>
      </c>
      <c r="D18" s="38">
        <v>384.62732919254699</v>
      </c>
      <c r="E18" s="38">
        <v>6542.85</v>
      </c>
      <c r="F18" s="38">
        <v>9.0596121149068599E-3</v>
      </c>
      <c r="G18" s="38">
        <v>7.4604903078677296</v>
      </c>
      <c r="H18" s="38">
        <v>1.4102796192205</v>
      </c>
      <c r="I18" s="38">
        <v>1.29564532725988</v>
      </c>
      <c r="J18" s="38">
        <v>1.35145253788769</v>
      </c>
      <c r="K18" s="38">
        <v>1.3948178812110601</v>
      </c>
      <c r="L18" s="38">
        <v>925.05887382891501</v>
      </c>
      <c r="M18" s="38">
        <v>17.6934224604131</v>
      </c>
      <c r="N18" s="38">
        <v>0.606994011698759</v>
      </c>
      <c r="O18" s="38">
        <v>6.3417284804347704E-2</v>
      </c>
      <c r="P18" s="38">
        <v>1.83910125932607</v>
      </c>
      <c r="Q18" s="38">
        <v>1.23210724762734</v>
      </c>
      <c r="R18" s="38">
        <v>1.6216705685683299</v>
      </c>
      <c r="S18" s="38">
        <v>3.3520564825155301E-4</v>
      </c>
      <c r="T18" s="38">
        <v>0.39862293305590202</v>
      </c>
      <c r="U18" s="38">
        <v>9.0596121149068599E-3</v>
      </c>
      <c r="V18" s="38">
        <v>1.7213263018322999E-2</v>
      </c>
      <c r="W18" s="38">
        <v>5.4357672689440998E-3</v>
      </c>
      <c r="X18" s="38">
        <v>2.9896719979192402E-4</v>
      </c>
      <c r="Y18" s="38">
        <v>1.7213263018322999E-2</v>
      </c>
      <c r="Z18" s="38">
        <v>0.217430690757768</v>
      </c>
      <c r="AA18" s="38">
        <v>3.5332487248136799E-2</v>
      </c>
      <c r="AB18" s="38">
        <v>5.0733827843478796E-3</v>
      </c>
      <c r="AC18" s="38">
        <v>1.6307301806832299E-2</v>
      </c>
      <c r="AD18" s="38">
        <v>0.18119224229813799</v>
      </c>
      <c r="AE18" s="38">
        <v>1.63073018068324E-3</v>
      </c>
      <c r="AF18" s="38">
        <v>0.68853052073291399</v>
      </c>
      <c r="AG18" s="38">
        <v>30.802681190683099</v>
      </c>
      <c r="AH18" s="38">
        <v>5.12955237946022</v>
      </c>
      <c r="AI18" s="38">
        <v>25</v>
      </c>
      <c r="AJ18" s="38">
        <v>82</v>
      </c>
      <c r="AK18" s="38">
        <v>107</v>
      </c>
      <c r="AL18" s="38">
        <v>112</v>
      </c>
      <c r="AM18" s="38">
        <v>47</v>
      </c>
      <c r="AN18" s="38">
        <v>113</v>
      </c>
      <c r="AO18" s="38">
        <v>109</v>
      </c>
      <c r="AP18" s="38">
        <v>203</v>
      </c>
      <c r="AQ18" s="38">
        <v>70</v>
      </c>
      <c r="AR18" s="38">
        <v>8</v>
      </c>
      <c r="AS18" s="38">
        <v>1</v>
      </c>
    </row>
    <row r="19" spans="1:45" x14ac:dyDescent="0.25">
      <c r="A19" s="38" t="s">
        <v>293</v>
      </c>
      <c r="B19" s="38" t="s">
        <v>238</v>
      </c>
      <c r="C19" s="38">
        <v>99</v>
      </c>
      <c r="D19" s="38">
        <v>116.5</v>
      </c>
      <c r="E19" s="38">
        <v>626</v>
      </c>
      <c r="F19" s="38">
        <v>2.625444E-4</v>
      </c>
      <c r="G19" s="38">
        <v>6.32323232323232</v>
      </c>
      <c r="H19" s="38">
        <v>1.6015208400000001E-2</v>
      </c>
      <c r="I19" s="38">
        <v>1.4775998832E-2</v>
      </c>
      <c r="J19" s="38">
        <v>1.5395603616E-2</v>
      </c>
      <c r="K19" s="38">
        <v>1.5838428504E-2</v>
      </c>
      <c r="L19" s="38">
        <v>26.8078835952</v>
      </c>
      <c r="M19" s="38">
        <v>1.2995947800000001</v>
      </c>
      <c r="N19" s="38">
        <v>2.2972635000000002E-2</v>
      </c>
      <c r="O19" s="38">
        <v>3.4130772E-4</v>
      </c>
      <c r="P19" s="38">
        <v>2.7304617600000001E-2</v>
      </c>
      <c r="Q19" s="38">
        <v>1.1814498E-2</v>
      </c>
      <c r="R19" s="38">
        <v>1.8640652399999999E-2</v>
      </c>
      <c r="S19" s="38">
        <v>1.10268648E-5</v>
      </c>
      <c r="T19" s="38">
        <v>1.4965030799999999E-2</v>
      </c>
      <c r="U19" s="38">
        <v>2.625444E-4</v>
      </c>
      <c r="V19" s="38">
        <v>6.0385212000000005E-4</v>
      </c>
      <c r="W19" s="38">
        <v>9.7141428000000103E-6</v>
      </c>
      <c r="X19" s="38">
        <v>8.6639651999999995E-6</v>
      </c>
      <c r="Y19" s="38">
        <v>4.9883436000000005E-4</v>
      </c>
      <c r="Z19" s="38">
        <v>6.3010656E-3</v>
      </c>
      <c r="AA19" s="38">
        <v>1.0239231599999999E-3</v>
      </c>
      <c r="AB19" s="38">
        <v>1.4702486400000001E-4</v>
      </c>
      <c r="AC19" s="38">
        <v>4.7257992E-4</v>
      </c>
      <c r="AD19" s="38">
        <v>5.2508880000000004E-3</v>
      </c>
      <c r="AE19" s="38">
        <v>4.7257991999999999E-5</v>
      </c>
      <c r="AF19" s="38">
        <v>1.9953374400000001E-2</v>
      </c>
      <c r="AG19" s="38">
        <v>0.29536245</v>
      </c>
      <c r="AH19" s="38">
        <v>0.17994793176000001</v>
      </c>
      <c r="AI19" s="38">
        <v>5</v>
      </c>
      <c r="AJ19" s="38">
        <v>10</v>
      </c>
      <c r="AK19" s="38">
        <v>9</v>
      </c>
      <c r="AL19" s="38">
        <v>28</v>
      </c>
      <c r="AM19" s="38">
        <v>7</v>
      </c>
      <c r="AN19" s="38">
        <v>9</v>
      </c>
      <c r="AO19" s="38">
        <v>8</v>
      </c>
      <c r="AP19" s="38">
        <v>14</v>
      </c>
      <c r="AQ19" s="38">
        <v>6</v>
      </c>
      <c r="AR19" s="38">
        <v>3</v>
      </c>
      <c r="AS19" s="38">
        <v>0</v>
      </c>
    </row>
    <row r="20" spans="1:45" x14ac:dyDescent="0.25">
      <c r="A20" s="38" t="s">
        <v>293</v>
      </c>
      <c r="B20" s="38" t="s">
        <v>239</v>
      </c>
      <c r="C20" s="38">
        <v>938</v>
      </c>
      <c r="D20" s="38">
        <v>157.488372093023</v>
      </c>
      <c r="E20" s="38">
        <v>4899.3100000000104</v>
      </c>
      <c r="F20" s="38">
        <v>2.7777036826046502E-3</v>
      </c>
      <c r="G20" s="38">
        <v>5.2231449893390298</v>
      </c>
      <c r="H20" s="38">
        <v>0.17036582586641699</v>
      </c>
      <c r="I20" s="38">
        <v>0.15681063189531</v>
      </c>
      <c r="J20" s="38">
        <v>0.163588228880862</v>
      </c>
      <c r="K20" s="38">
        <v>0.16843995131314601</v>
      </c>
      <c r="L20" s="38">
        <v>283.62576762339398</v>
      </c>
      <c r="M20" s="38">
        <v>5.78317906718285</v>
      </c>
      <c r="N20" s="38">
        <v>0.22916055381488201</v>
      </c>
      <c r="O20" s="38">
        <v>3.6110147873860501E-3</v>
      </c>
      <c r="P20" s="38">
        <v>0.333324441912556</v>
      </c>
      <c r="Q20" s="38">
        <v>0.21388318356055799</v>
      </c>
      <c r="R20" s="38">
        <v>0.19166155409971999</v>
      </c>
      <c r="S20" s="38">
        <v>3.8887851556465298E-4</v>
      </c>
      <c r="T20" s="38">
        <v>0.44165488553413901</v>
      </c>
      <c r="U20" s="38">
        <v>2.7777036826046502E-3</v>
      </c>
      <c r="V20" s="38">
        <v>6.3887184699906599E-3</v>
      </c>
      <c r="W20" s="38">
        <v>1.74995332004093E-4</v>
      </c>
      <c r="X20" s="38">
        <v>9.1664221525952498E-5</v>
      </c>
      <c r="Y20" s="38">
        <v>5.2776369969488703E-3</v>
      </c>
      <c r="Z20" s="38">
        <v>6.6664888382512097E-2</v>
      </c>
      <c r="AA20" s="38">
        <v>1.08330443621581E-2</v>
      </c>
      <c r="AB20" s="38">
        <v>1.55551406225861E-3</v>
      </c>
      <c r="AC20" s="38">
        <v>4.9998666286883899E-3</v>
      </c>
      <c r="AD20" s="38">
        <v>5.5554073652093298E-2</v>
      </c>
      <c r="AE20" s="38">
        <v>4.9998666286883795E-4</v>
      </c>
      <c r="AF20" s="38">
        <v>0.211105479877955</v>
      </c>
      <c r="AG20" s="38">
        <v>5.3470795890139398</v>
      </c>
      <c r="AH20" s="38">
        <v>1.9038381040572201</v>
      </c>
      <c r="AI20" s="38">
        <v>17</v>
      </c>
      <c r="AJ20" s="38">
        <v>80</v>
      </c>
      <c r="AK20" s="38">
        <v>57</v>
      </c>
      <c r="AL20" s="38">
        <v>166</v>
      </c>
      <c r="AM20" s="38">
        <v>59</v>
      </c>
      <c r="AN20" s="38">
        <v>52</v>
      </c>
      <c r="AO20" s="38">
        <v>102</v>
      </c>
      <c r="AP20" s="38">
        <v>188</v>
      </c>
      <c r="AQ20" s="38">
        <v>189</v>
      </c>
      <c r="AR20" s="38">
        <v>28</v>
      </c>
      <c r="AS20" s="38">
        <v>0</v>
      </c>
    </row>
    <row r="21" spans="1:45" x14ac:dyDescent="0.25">
      <c r="A21" s="38" t="s">
        <v>293</v>
      </c>
      <c r="B21" s="38" t="s">
        <v>240</v>
      </c>
      <c r="C21" s="38">
        <v>138</v>
      </c>
      <c r="D21" s="38">
        <v>500</v>
      </c>
      <c r="E21" s="38">
        <v>562.29999999999995</v>
      </c>
      <c r="F21" s="38">
        <v>1.0121399999999999E-3</v>
      </c>
      <c r="G21" s="38">
        <v>4.0746376811594196</v>
      </c>
      <c r="H21" s="38">
        <v>7.3683791999999998E-2</v>
      </c>
      <c r="I21" s="38">
        <v>6.4372103999999999E-2</v>
      </c>
      <c r="J21" s="38">
        <v>6.8420664000000006E-2</v>
      </c>
      <c r="K21" s="38">
        <v>7.1760725999999997E-2</v>
      </c>
      <c r="L21" s="38">
        <v>103.34759112</v>
      </c>
      <c r="M21" s="38">
        <v>1.9767094199999999</v>
      </c>
      <c r="N21" s="38">
        <v>6.7813380000000006E-2</v>
      </c>
      <c r="O21" s="38">
        <v>7.0849800000000003E-3</v>
      </c>
      <c r="P21" s="38">
        <v>0.20546442000000001</v>
      </c>
      <c r="Q21" s="38">
        <v>0.13765104</v>
      </c>
      <c r="R21" s="38">
        <v>0.18117306</v>
      </c>
      <c r="S21" s="38">
        <v>3.7449179999999999E-5</v>
      </c>
      <c r="T21" s="38">
        <v>0.27428994000000001</v>
      </c>
      <c r="U21" s="38">
        <v>2.6315639999999999E-3</v>
      </c>
      <c r="V21" s="38">
        <v>1.923066E-3</v>
      </c>
      <c r="W21" s="38">
        <v>6.0728400000000004E-4</v>
      </c>
      <c r="X21" s="38">
        <v>3.3400620000000001E-5</v>
      </c>
      <c r="Y21" s="38">
        <v>1.923066E-3</v>
      </c>
      <c r="Z21" s="38">
        <v>2.4291360000000001E-2</v>
      </c>
      <c r="AA21" s="38">
        <v>3.947346E-3</v>
      </c>
      <c r="AB21" s="38">
        <v>5.667984E-4</v>
      </c>
      <c r="AC21" s="38">
        <v>1.8218520000000001E-3</v>
      </c>
      <c r="AD21" s="38">
        <v>2.0242799999999998E-2</v>
      </c>
      <c r="AE21" s="38">
        <v>1.8218520000000001E-4</v>
      </c>
      <c r="AF21" s="38">
        <v>7.692264E-2</v>
      </c>
      <c r="AG21" s="38">
        <v>3.4412759999999998</v>
      </c>
      <c r="AH21" s="38">
        <v>0.57307366800000004</v>
      </c>
      <c r="AI21" s="38">
        <v>30</v>
      </c>
      <c r="AJ21" s="38">
        <v>44</v>
      </c>
      <c r="AK21" s="38">
        <v>11</v>
      </c>
      <c r="AL21" s="38">
        <v>8</v>
      </c>
      <c r="AM21" s="38">
        <v>4</v>
      </c>
      <c r="AN21" s="38">
        <v>10</v>
      </c>
      <c r="AO21" s="38">
        <v>6</v>
      </c>
      <c r="AP21" s="38">
        <v>13</v>
      </c>
      <c r="AQ21" s="38">
        <v>8</v>
      </c>
      <c r="AR21" s="38">
        <v>0</v>
      </c>
      <c r="AS21" s="38">
        <v>4</v>
      </c>
    </row>
    <row r="22" spans="1:45" x14ac:dyDescent="0.25">
      <c r="A22" s="38" t="s">
        <v>293</v>
      </c>
      <c r="B22" s="38" t="s">
        <v>241</v>
      </c>
      <c r="C22" s="38">
        <v>728</v>
      </c>
      <c r="D22" s="38">
        <v>500</v>
      </c>
      <c r="E22" s="38">
        <v>5417.67</v>
      </c>
      <c r="F22" s="38">
        <v>9.751806E-3</v>
      </c>
      <c r="G22" s="38">
        <v>7.4418543956044001</v>
      </c>
      <c r="H22" s="38">
        <v>0.35496573840000001</v>
      </c>
      <c r="I22" s="38">
        <v>0.31010743079999797</v>
      </c>
      <c r="J22" s="38">
        <v>0.32961104279999998</v>
      </c>
      <c r="K22" s="38">
        <v>0.34521393239999898</v>
      </c>
      <c r="L22" s="38">
        <v>995.01577340399797</v>
      </c>
      <c r="M22" s="38">
        <v>7.5869050679999903</v>
      </c>
      <c r="N22" s="38">
        <v>0.36081682200000198</v>
      </c>
      <c r="O22" s="38">
        <v>6.8262641999999693E-2</v>
      </c>
      <c r="P22" s="38">
        <v>0.78014447999999903</v>
      </c>
      <c r="Q22" s="38">
        <v>0.438831269999996</v>
      </c>
      <c r="R22" s="38">
        <v>0.585108359999994</v>
      </c>
      <c r="S22" s="38">
        <v>4.8759029999999998E-4</v>
      </c>
      <c r="T22" s="38">
        <v>1.326245616</v>
      </c>
      <c r="U22" s="38">
        <v>2.53546955999998E-2</v>
      </c>
      <c r="V22" s="38">
        <v>6.92378226000003E-3</v>
      </c>
      <c r="W22" s="38">
        <v>5.7535655400000199E-3</v>
      </c>
      <c r="X22" s="38">
        <v>3.31561403999999E-3</v>
      </c>
      <c r="Y22" s="38">
        <v>1.2092239439999999E-2</v>
      </c>
      <c r="Z22" s="38">
        <v>6.8457678120000198E-2</v>
      </c>
      <c r="AA22" s="38">
        <v>5.5877848380000199E-2</v>
      </c>
      <c r="AB22" s="38">
        <v>2.7305056800000101E-3</v>
      </c>
      <c r="AC22" s="38">
        <v>7.7039267400000099E-3</v>
      </c>
      <c r="AD22" s="38">
        <v>0.18391906116000001</v>
      </c>
      <c r="AE22" s="38">
        <v>4.3883127000000103E-3</v>
      </c>
      <c r="AF22" s="38">
        <v>1.4432672880000099</v>
      </c>
      <c r="AG22" s="38">
        <v>10.97078175</v>
      </c>
      <c r="AH22" s="38">
        <v>2.0632871134799999</v>
      </c>
      <c r="AI22" s="38">
        <v>7</v>
      </c>
      <c r="AJ22" s="38">
        <v>40</v>
      </c>
      <c r="AK22" s="38">
        <v>58</v>
      </c>
      <c r="AL22" s="38">
        <v>58</v>
      </c>
      <c r="AM22" s="38">
        <v>30</v>
      </c>
      <c r="AN22" s="38">
        <v>84</v>
      </c>
      <c r="AO22" s="38">
        <v>101</v>
      </c>
      <c r="AP22" s="38">
        <v>140</v>
      </c>
      <c r="AQ22" s="38">
        <v>201</v>
      </c>
      <c r="AR22" s="38">
        <v>7</v>
      </c>
      <c r="AS22" s="38">
        <v>2</v>
      </c>
    </row>
    <row r="23" spans="1:45" x14ac:dyDescent="0.25">
      <c r="A23" s="38" t="s">
        <v>293</v>
      </c>
      <c r="B23" s="38" t="s">
        <v>242</v>
      </c>
      <c r="C23" s="38">
        <v>15423</v>
      </c>
      <c r="D23" s="38">
        <v>1028.05728531572</v>
      </c>
      <c r="E23" s="38">
        <v>298718.13000000297</v>
      </c>
      <c r="F23" s="38">
        <v>1.10555765928864</v>
      </c>
      <c r="G23" s="38">
        <v>19.368354405757898</v>
      </c>
      <c r="H23" s="38">
        <v>3.3166729778656902E-2</v>
      </c>
      <c r="I23" s="38">
        <v>3.3166729778656902E-2</v>
      </c>
      <c r="J23" s="38">
        <v>3.3166729778656902E-2</v>
      </c>
      <c r="K23" s="38">
        <v>3.3166729778656902E-2</v>
      </c>
      <c r="L23" s="38">
        <v>61685.695157663497</v>
      </c>
      <c r="M23" s="38">
        <v>7.0202911364826299</v>
      </c>
      <c r="N23" s="38">
        <v>18.644804709417599</v>
      </c>
      <c r="O23" s="38">
        <v>0.55277882964432001</v>
      </c>
      <c r="P23" s="38">
        <v>1.5035584166326501</v>
      </c>
      <c r="Q23" s="38">
        <v>1.5754196644862299</v>
      </c>
      <c r="R23" s="38">
        <v>0.29628945268933998</v>
      </c>
      <c r="S23" s="38">
        <v>1.0889742943992599E-3</v>
      </c>
      <c r="T23" s="38">
        <v>0</v>
      </c>
      <c r="U23" s="38">
        <v>1.21611342521746E-4</v>
      </c>
      <c r="V23" s="38">
        <v>0.13598359209249999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3.3166729778656902E-2</v>
      </c>
      <c r="AC23" s="38">
        <v>0</v>
      </c>
      <c r="AD23" s="38">
        <v>0</v>
      </c>
      <c r="AE23" s="38">
        <v>0</v>
      </c>
      <c r="AF23" s="38">
        <v>0</v>
      </c>
      <c r="AG23" s="38">
        <v>39.385491612154397</v>
      </c>
      <c r="AH23" s="38">
        <v>40.523110443565301</v>
      </c>
      <c r="AI23" s="38">
        <v>5</v>
      </c>
      <c r="AJ23" s="38">
        <v>9</v>
      </c>
      <c r="AK23" s="38">
        <v>7</v>
      </c>
      <c r="AL23" s="38">
        <v>82</v>
      </c>
      <c r="AM23" s="38">
        <v>4385</v>
      </c>
      <c r="AN23" s="38">
        <v>5233</v>
      </c>
      <c r="AO23" s="38">
        <v>1371</v>
      </c>
      <c r="AP23" s="38">
        <v>1397</v>
      </c>
      <c r="AQ23" s="38">
        <v>2434</v>
      </c>
      <c r="AR23" s="38">
        <v>476</v>
      </c>
      <c r="AS23" s="38">
        <v>24</v>
      </c>
    </row>
    <row r="24" spans="1:45" x14ac:dyDescent="0.25">
      <c r="A24" s="38" t="s">
        <v>293</v>
      </c>
      <c r="B24" s="38" t="s">
        <v>243</v>
      </c>
      <c r="C24" s="38">
        <v>5106</v>
      </c>
      <c r="D24" s="38">
        <v>1002.25507338563</v>
      </c>
      <c r="E24" s="38">
        <v>178716.38000000099</v>
      </c>
      <c r="F24" s="38">
        <v>0.64482983478761002</v>
      </c>
      <c r="G24" s="38">
        <v>35.001249510380099</v>
      </c>
      <c r="H24" s="38">
        <v>1.9344895043628099E-2</v>
      </c>
      <c r="I24" s="38">
        <v>1.9344895043628099E-2</v>
      </c>
      <c r="J24" s="38">
        <v>1.9344895043628099E-2</v>
      </c>
      <c r="K24" s="38">
        <v>1.9344895043628099E-2</v>
      </c>
      <c r="L24" s="38">
        <v>35978.9254618099</v>
      </c>
      <c r="M24" s="38">
        <v>4.0946694509013604</v>
      </c>
      <c r="N24" s="38">
        <v>18.458006009320201</v>
      </c>
      <c r="O24" s="38">
        <v>0.32241491739380501</v>
      </c>
      <c r="P24" s="38">
        <v>0.87696857531114403</v>
      </c>
      <c r="Q24" s="38">
        <v>0.91888251457236103</v>
      </c>
      <c r="R24" s="38">
        <v>0.17281439572308099</v>
      </c>
      <c r="S24" s="38">
        <v>6.3515738726580202E-4</v>
      </c>
      <c r="T24" s="38">
        <v>0</v>
      </c>
      <c r="U24" s="38">
        <v>7.0931281826636303E-5</v>
      </c>
      <c r="V24" s="38">
        <v>7.9314069678875596E-2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1.9344895043628099E-2</v>
      </c>
      <c r="AC24" s="38">
        <v>0</v>
      </c>
      <c r="AD24" s="38">
        <v>0</v>
      </c>
      <c r="AE24" s="38">
        <v>0</v>
      </c>
      <c r="AF24" s="38">
        <v>0</v>
      </c>
      <c r="AG24" s="38">
        <v>22.972062864308899</v>
      </c>
      <c r="AH24" s="38">
        <v>23.6355927643048</v>
      </c>
      <c r="AI24" s="38">
        <v>3</v>
      </c>
      <c r="AJ24" s="38">
        <v>4</v>
      </c>
      <c r="AK24" s="38">
        <v>7</v>
      </c>
      <c r="AL24" s="38">
        <v>21</v>
      </c>
      <c r="AM24" s="38">
        <v>1322</v>
      </c>
      <c r="AN24" s="38">
        <v>2063</v>
      </c>
      <c r="AO24" s="38">
        <v>632</v>
      </c>
      <c r="AP24" s="38">
        <v>362</v>
      </c>
      <c r="AQ24" s="38">
        <v>573</v>
      </c>
      <c r="AR24" s="38">
        <v>115</v>
      </c>
      <c r="AS24" s="38">
        <v>4</v>
      </c>
    </row>
    <row r="25" spans="1:45" x14ac:dyDescent="0.25">
      <c r="A25" s="38" t="s">
        <v>293</v>
      </c>
      <c r="B25" s="38" t="s">
        <v>244</v>
      </c>
      <c r="C25" s="38">
        <v>2656</v>
      </c>
      <c r="D25" s="38">
        <v>1024.34639484339</v>
      </c>
      <c r="E25" s="38">
        <v>440182.1</v>
      </c>
      <c r="F25" s="38">
        <v>1.6232362099545199</v>
      </c>
      <c r="G25" s="38">
        <v>165.73121234939799</v>
      </c>
      <c r="H25" s="38">
        <v>4.8697086298635797E-2</v>
      </c>
      <c r="I25" s="38">
        <v>4.8697086298635797E-2</v>
      </c>
      <c r="J25" s="38">
        <v>4.8697086298635797E-2</v>
      </c>
      <c r="K25" s="38">
        <v>4.8697086298635797E-2</v>
      </c>
      <c r="L25" s="38">
        <v>90570.087570623</v>
      </c>
      <c r="M25" s="38">
        <v>10.3075499332113</v>
      </c>
      <c r="N25" s="38">
        <v>50.974611565525699</v>
      </c>
      <c r="O25" s="38">
        <v>0.81161810497726194</v>
      </c>
      <c r="P25" s="38">
        <v>2.20760124553816</v>
      </c>
      <c r="Q25" s="38">
        <v>2.3131115991851701</v>
      </c>
      <c r="R25" s="38">
        <v>0.435027304267813</v>
      </c>
      <c r="S25" s="38">
        <v>1.59888766680521E-3</v>
      </c>
      <c r="T25" s="38">
        <v>0</v>
      </c>
      <c r="U25" s="38">
        <v>1.7855598309499799E-4</v>
      </c>
      <c r="V25" s="38">
        <v>0.19965805382440599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4.8697086298635797E-2</v>
      </c>
      <c r="AC25" s="38">
        <v>0</v>
      </c>
      <c r="AD25" s="38">
        <v>0</v>
      </c>
      <c r="AE25" s="38">
        <v>0</v>
      </c>
      <c r="AF25" s="38">
        <v>0</v>
      </c>
      <c r="AG25" s="38">
        <v>57.827789979629998</v>
      </c>
      <c r="AH25" s="38">
        <v>59.498100039672799</v>
      </c>
      <c r="AI25" s="38">
        <v>2</v>
      </c>
      <c r="AJ25" s="38">
        <v>1</v>
      </c>
      <c r="AK25" s="38">
        <v>0</v>
      </c>
      <c r="AL25" s="38">
        <v>1</v>
      </c>
      <c r="AM25" s="38">
        <v>778</v>
      </c>
      <c r="AN25" s="38">
        <v>989</v>
      </c>
      <c r="AO25" s="38">
        <v>330</v>
      </c>
      <c r="AP25" s="38">
        <v>219</v>
      </c>
      <c r="AQ25" s="38">
        <v>282</v>
      </c>
      <c r="AR25" s="38">
        <v>50</v>
      </c>
      <c r="AS25" s="38">
        <v>4</v>
      </c>
    </row>
    <row r="26" spans="1:45" x14ac:dyDescent="0.25">
      <c r="A26" s="38" t="s">
        <v>293</v>
      </c>
      <c r="B26" s="38" t="s">
        <v>245</v>
      </c>
      <c r="C26" s="38">
        <v>1369</v>
      </c>
      <c r="D26" s="38">
        <v>325</v>
      </c>
      <c r="E26" s="38">
        <v>24652.7300000002</v>
      </c>
      <c r="F26" s="38">
        <v>2.8843694100000199E-2</v>
      </c>
      <c r="G26" s="38">
        <v>18.007837837838</v>
      </c>
      <c r="H26" s="38">
        <v>8.6531082300000896E-4</v>
      </c>
      <c r="I26" s="38">
        <v>8.6531082300000896E-4</v>
      </c>
      <c r="J26" s="38">
        <v>8.6531082300000896E-4</v>
      </c>
      <c r="K26" s="38">
        <v>8.6531082300000896E-4</v>
      </c>
      <c r="L26" s="38">
        <v>1609.36275600358</v>
      </c>
      <c r="M26" s="38">
        <v>0.18315745753499901</v>
      </c>
      <c r="N26" s="38">
        <v>1.37917232711999</v>
      </c>
      <c r="O26" s="38">
        <v>1.4421847050000099E-2</v>
      </c>
      <c r="P26" s="38">
        <v>3.9227423975999903E-2</v>
      </c>
      <c r="Q26" s="38">
        <v>4.11022640925E-2</v>
      </c>
      <c r="R26" s="38">
        <v>7.7301100187999903E-3</v>
      </c>
      <c r="S26" s="38">
        <v>2.8411038688500201E-5</v>
      </c>
      <c r="T26" s="38">
        <v>0</v>
      </c>
      <c r="U26" s="38">
        <v>3.1728063510000002E-6</v>
      </c>
      <c r="V26" s="38">
        <v>3.54777437429998E-3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8.6531082300000896E-4</v>
      </c>
      <c r="AC26" s="38">
        <v>0</v>
      </c>
      <c r="AD26" s="38">
        <v>0</v>
      </c>
      <c r="AE26" s="38">
        <v>0</v>
      </c>
      <c r="AF26" s="38">
        <v>0</v>
      </c>
      <c r="AG26" s="38">
        <v>1.02755660231249</v>
      </c>
      <c r="AH26" s="38">
        <v>1.0572367635414099</v>
      </c>
      <c r="AI26" s="38">
        <v>6</v>
      </c>
      <c r="AJ26" s="38">
        <v>147</v>
      </c>
      <c r="AK26" s="38">
        <v>10</v>
      </c>
      <c r="AL26" s="38">
        <v>79</v>
      </c>
      <c r="AM26" s="38">
        <v>143</v>
      </c>
      <c r="AN26" s="38">
        <v>111</v>
      </c>
      <c r="AO26" s="38">
        <v>78</v>
      </c>
      <c r="AP26" s="38">
        <v>94</v>
      </c>
      <c r="AQ26" s="38">
        <v>65</v>
      </c>
      <c r="AR26" s="38">
        <v>10</v>
      </c>
      <c r="AS26" s="38">
        <v>626</v>
      </c>
    </row>
    <row r="27" spans="1:45" x14ac:dyDescent="0.25">
      <c r="A27" s="38" t="s">
        <v>293</v>
      </c>
      <c r="B27" s="38" t="s">
        <v>246</v>
      </c>
      <c r="C27" s="38">
        <v>266</v>
      </c>
      <c r="D27" s="38">
        <v>325</v>
      </c>
      <c r="E27" s="38">
        <v>2713.71</v>
      </c>
      <c r="F27" s="38">
        <v>3.1750406999999899E-3</v>
      </c>
      <c r="G27" s="38">
        <v>10.2019172932331</v>
      </c>
      <c r="H27" s="38">
        <v>9.5251221000000106E-5</v>
      </c>
      <c r="I27" s="38">
        <v>9.5251221000000106E-5</v>
      </c>
      <c r="J27" s="38">
        <v>9.5251221000000106E-5</v>
      </c>
      <c r="K27" s="38">
        <v>9.5251221000000106E-5</v>
      </c>
      <c r="L27" s="38">
        <v>177.15457089720101</v>
      </c>
      <c r="M27" s="38">
        <v>2.0161508445E-2</v>
      </c>
      <c r="N27" s="38">
        <v>0.18053769888000001</v>
      </c>
      <c r="O27" s="38">
        <v>1.5875203499999999E-3</v>
      </c>
      <c r="P27" s="38">
        <v>4.3180553519999998E-3</v>
      </c>
      <c r="Q27" s="38">
        <v>4.5244329974999898E-3</v>
      </c>
      <c r="R27" s="38">
        <v>8.5091090759999903E-4</v>
      </c>
      <c r="S27" s="38">
        <v>3.1274150895000001E-6</v>
      </c>
      <c r="T27" s="38">
        <v>0</v>
      </c>
      <c r="U27" s="38">
        <v>3.4925447700000002E-7</v>
      </c>
      <c r="V27" s="38">
        <v>3.9053000610000097E-4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9.5251221000000106E-5</v>
      </c>
      <c r="AC27" s="38">
        <v>0</v>
      </c>
      <c r="AD27" s="38">
        <v>0</v>
      </c>
      <c r="AE27" s="38">
        <v>0</v>
      </c>
      <c r="AF27" s="38">
        <v>0</v>
      </c>
      <c r="AG27" s="38">
        <v>0.11311082493750001</v>
      </c>
      <c r="AH27" s="38">
        <v>0.11637794181780001</v>
      </c>
      <c r="AI27" s="38">
        <v>6</v>
      </c>
      <c r="AJ27" s="38">
        <v>4</v>
      </c>
      <c r="AK27" s="38">
        <v>0</v>
      </c>
      <c r="AL27" s="38">
        <v>2</v>
      </c>
      <c r="AM27" s="38">
        <v>66</v>
      </c>
      <c r="AN27" s="38">
        <v>126</v>
      </c>
      <c r="AO27" s="38">
        <v>20</v>
      </c>
      <c r="AP27" s="38">
        <v>18</v>
      </c>
      <c r="AQ27" s="38">
        <v>10</v>
      </c>
      <c r="AR27" s="38">
        <v>0</v>
      </c>
      <c r="AS27" s="38">
        <v>14</v>
      </c>
    </row>
    <row r="28" spans="1:45" x14ac:dyDescent="0.25">
      <c r="A28" s="38" t="s">
        <v>293</v>
      </c>
      <c r="B28" s="38" t="s">
        <v>247</v>
      </c>
      <c r="C28" s="38">
        <v>1224</v>
      </c>
      <c r="D28" s="38">
        <v>428.99050797253398</v>
      </c>
      <c r="E28" s="38">
        <v>7731.6100000000097</v>
      </c>
      <c r="F28" s="38">
        <v>1.19404342848439E-2</v>
      </c>
      <c r="G28" s="38">
        <v>6.3166748366013197</v>
      </c>
      <c r="H28" s="38">
        <v>3.5821302854531999E-4</v>
      </c>
      <c r="I28" s="38">
        <v>3.5821302854531999E-4</v>
      </c>
      <c r="J28" s="38">
        <v>3.5821302854531999E-4</v>
      </c>
      <c r="K28" s="38">
        <v>3.5821302854531999E-4</v>
      </c>
      <c r="L28" s="38">
        <v>666.22847135714005</v>
      </c>
      <c r="M28" s="38">
        <v>7.5821757708758403E-2</v>
      </c>
      <c r="N28" s="38">
        <v>0.35490644674336402</v>
      </c>
      <c r="O28" s="38">
        <v>5.9702171424219604E-3</v>
      </c>
      <c r="P28" s="38">
        <v>1.6238990627387501E-2</v>
      </c>
      <c r="Q28" s="38">
        <v>1.7015118855902601E-2</v>
      </c>
      <c r="R28" s="38">
        <v>3.20003638833819E-3</v>
      </c>
      <c r="S28" s="38">
        <v>1.1761327770571099E-5</v>
      </c>
      <c r="T28" s="38">
        <v>0</v>
      </c>
      <c r="U28" s="38">
        <v>1.31344777133282E-6</v>
      </c>
      <c r="V28" s="38">
        <v>1.46867341703579E-3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3.5821302854531999E-4</v>
      </c>
      <c r="AC28" s="38">
        <v>0</v>
      </c>
      <c r="AD28" s="38">
        <v>0</v>
      </c>
      <c r="AE28" s="38">
        <v>0</v>
      </c>
      <c r="AF28" s="38">
        <v>0</v>
      </c>
      <c r="AG28" s="38">
        <v>0.425377971397565</v>
      </c>
      <c r="AH28" s="38">
        <v>0.437664678276665</v>
      </c>
      <c r="AI28" s="38">
        <v>14</v>
      </c>
      <c r="AJ28" s="38">
        <v>36</v>
      </c>
      <c r="AK28" s="38">
        <v>34</v>
      </c>
      <c r="AL28" s="38">
        <v>189</v>
      </c>
      <c r="AM28" s="38">
        <v>215</v>
      </c>
      <c r="AN28" s="38">
        <v>204</v>
      </c>
      <c r="AO28" s="38">
        <v>116</v>
      </c>
      <c r="AP28" s="38">
        <v>77</v>
      </c>
      <c r="AQ28" s="38">
        <v>70</v>
      </c>
      <c r="AR28" s="38">
        <v>8</v>
      </c>
      <c r="AS28" s="38">
        <v>261</v>
      </c>
    </row>
    <row r="29" spans="1:45" x14ac:dyDescent="0.25">
      <c r="A29" s="38" t="s">
        <v>293</v>
      </c>
      <c r="B29" s="38" t="s">
        <v>248</v>
      </c>
      <c r="C29" s="38">
        <v>23408</v>
      </c>
      <c r="D29" s="38">
        <v>985.79070632222101</v>
      </c>
      <c r="E29" s="38">
        <v>492829.69000000699</v>
      </c>
      <c r="F29" s="38">
        <v>1.74897694152586</v>
      </c>
      <c r="G29" s="38">
        <v>21.053899948735801</v>
      </c>
      <c r="H29" s="38">
        <v>5.2469308245781998E-2</v>
      </c>
      <c r="I29" s="38">
        <v>5.2469308245781998E-2</v>
      </c>
      <c r="J29" s="38">
        <v>5.2469308245781998E-2</v>
      </c>
      <c r="K29" s="38">
        <v>5.2469308245781998E-2</v>
      </c>
      <c r="L29" s="38">
        <v>97585.917429373701</v>
      </c>
      <c r="M29" s="38">
        <v>11.1060035786894</v>
      </c>
      <c r="N29" s="38">
        <v>29.3828126176364</v>
      </c>
      <c r="O29" s="38">
        <v>0.87448847076292802</v>
      </c>
      <c r="P29" s="38">
        <v>2.3786086404753002</v>
      </c>
      <c r="Q29" s="38">
        <v>2.49229214167456</v>
      </c>
      <c r="R29" s="38">
        <v>0.46872582032898602</v>
      </c>
      <c r="S29" s="38">
        <v>1.7227422874031601E-3</v>
      </c>
      <c r="T29" s="38">
        <v>0</v>
      </c>
      <c r="U29" s="38">
        <v>1.9238746356785001E-4</v>
      </c>
      <c r="V29" s="38">
        <v>0.21512416380771601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5.2469308245781998E-2</v>
      </c>
      <c r="AC29" s="38">
        <v>0</v>
      </c>
      <c r="AD29" s="38">
        <v>0</v>
      </c>
      <c r="AE29" s="38">
        <v>0</v>
      </c>
      <c r="AF29" s="38">
        <v>0</v>
      </c>
      <c r="AG29" s="38">
        <v>62.307303541863199</v>
      </c>
      <c r="AH29" s="38">
        <v>64.107000814684994</v>
      </c>
      <c r="AI29" s="38">
        <v>47</v>
      </c>
      <c r="AJ29" s="38">
        <v>28</v>
      </c>
      <c r="AK29" s="38">
        <v>4</v>
      </c>
      <c r="AL29" s="38">
        <v>12</v>
      </c>
      <c r="AM29" s="38">
        <v>3342</v>
      </c>
      <c r="AN29" s="38">
        <v>7502</v>
      </c>
      <c r="AO29" s="38">
        <v>4577</v>
      </c>
      <c r="AP29" s="38">
        <v>3049</v>
      </c>
      <c r="AQ29" s="38">
        <v>4036</v>
      </c>
      <c r="AR29" s="38">
        <v>772</v>
      </c>
      <c r="AS29" s="38">
        <v>39</v>
      </c>
    </row>
    <row r="30" spans="1:45" x14ac:dyDescent="0.25">
      <c r="A30" s="38" t="s">
        <v>293</v>
      </c>
      <c r="B30" s="38" t="s">
        <v>249</v>
      </c>
      <c r="C30" s="38">
        <v>144</v>
      </c>
      <c r="D30" s="38">
        <v>1000</v>
      </c>
      <c r="E30" s="38">
        <v>18426</v>
      </c>
      <c r="F30" s="38">
        <v>6.6333600000000006E-2</v>
      </c>
      <c r="G30" s="38">
        <v>127.958333333333</v>
      </c>
      <c r="H30" s="38">
        <v>1.9900080000000001E-3</v>
      </c>
      <c r="I30" s="38">
        <v>1.9900080000000001E-3</v>
      </c>
      <c r="J30" s="38">
        <v>1.9900080000000001E-3</v>
      </c>
      <c r="K30" s="38">
        <v>1.9900080000000001E-3</v>
      </c>
      <c r="L30" s="38">
        <v>3701.1495455999998</v>
      </c>
      <c r="M30" s="38">
        <v>0.42121836000000001</v>
      </c>
      <c r="N30" s="38">
        <v>1.4925060000000001</v>
      </c>
      <c r="O30" s="38">
        <v>3.3166800000000003E-2</v>
      </c>
      <c r="P30" s="38">
        <v>9.0213695999999996E-2</v>
      </c>
      <c r="Q30" s="38">
        <v>9.4525380000000006E-2</v>
      </c>
      <c r="R30" s="38">
        <v>1.77774048E-2</v>
      </c>
      <c r="S30" s="38">
        <v>6.5338595999999994E-5</v>
      </c>
      <c r="T30" s="38">
        <v>0</v>
      </c>
      <c r="U30" s="38">
        <v>7.2966959999999998E-6</v>
      </c>
      <c r="V30" s="38">
        <v>8.1590328000000004E-3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1.9900080000000001E-3</v>
      </c>
      <c r="AC30" s="38">
        <v>0</v>
      </c>
      <c r="AD30" s="38">
        <v>0</v>
      </c>
      <c r="AE30" s="38">
        <v>0</v>
      </c>
      <c r="AF30" s="38">
        <v>0</v>
      </c>
      <c r="AG30" s="38">
        <v>2.3631345000000001</v>
      </c>
      <c r="AH30" s="38">
        <v>2.4313917744000002</v>
      </c>
      <c r="AI30" s="38">
        <v>1</v>
      </c>
      <c r="AJ30" s="38">
        <v>0</v>
      </c>
      <c r="AK30" s="38">
        <v>0</v>
      </c>
      <c r="AL30" s="38">
        <v>0</v>
      </c>
      <c r="AM30" s="38">
        <v>3</v>
      </c>
      <c r="AN30" s="38">
        <v>1</v>
      </c>
      <c r="AO30" s="38">
        <v>4</v>
      </c>
      <c r="AP30" s="38">
        <v>35</v>
      </c>
      <c r="AQ30" s="38">
        <v>91</v>
      </c>
      <c r="AR30" s="38">
        <v>9</v>
      </c>
      <c r="AS30" s="38">
        <v>0</v>
      </c>
    </row>
    <row r="31" spans="1:45" x14ac:dyDescent="0.25">
      <c r="A31" s="38" t="s">
        <v>293</v>
      </c>
      <c r="B31" s="38" t="s">
        <v>250</v>
      </c>
      <c r="C31" s="38">
        <v>2</v>
      </c>
      <c r="D31" s="38">
        <v>1000</v>
      </c>
      <c r="E31" s="38">
        <v>270.5</v>
      </c>
      <c r="F31" s="38">
        <v>9.7380000000000003E-4</v>
      </c>
      <c r="G31" s="38">
        <v>135.25</v>
      </c>
      <c r="H31" s="38">
        <v>2.9213999999999998E-5</v>
      </c>
      <c r="I31" s="38">
        <v>2.9213999999999998E-5</v>
      </c>
      <c r="J31" s="38">
        <v>2.9213999999999998E-5</v>
      </c>
      <c r="K31" s="38">
        <v>2.9213999999999998E-5</v>
      </c>
      <c r="L31" s="38">
        <v>54.334144799999997</v>
      </c>
      <c r="M31" s="38">
        <v>6.1836299999999999E-3</v>
      </c>
      <c r="N31" s="38">
        <v>2.1910499999999999E-2</v>
      </c>
      <c r="O31" s="38">
        <v>4.8690000000000002E-4</v>
      </c>
      <c r="P31" s="38">
        <v>1.324368E-3</v>
      </c>
      <c r="Q31" s="38">
        <v>1.3876649999999999E-3</v>
      </c>
      <c r="R31" s="38">
        <v>2.6097840000000001E-4</v>
      </c>
      <c r="S31" s="38">
        <v>9.5919300000000008E-7</v>
      </c>
      <c r="T31" s="38">
        <v>0</v>
      </c>
      <c r="U31" s="38">
        <v>1.0711799999999999E-7</v>
      </c>
      <c r="V31" s="38">
        <v>1.197774E-4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2.9213999999999998E-5</v>
      </c>
      <c r="AC31" s="38">
        <v>0</v>
      </c>
      <c r="AD31" s="38">
        <v>0</v>
      </c>
      <c r="AE31" s="38">
        <v>0</v>
      </c>
      <c r="AF31" s="38">
        <v>0</v>
      </c>
      <c r="AG31" s="38">
        <v>3.4691624999999997E-2</v>
      </c>
      <c r="AH31" s="38">
        <v>3.5693665200000002E-2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v>0</v>
      </c>
      <c r="AO31" s="38">
        <v>1</v>
      </c>
      <c r="AP31" s="38">
        <v>0</v>
      </c>
      <c r="AQ31" s="38">
        <v>1</v>
      </c>
      <c r="AR31" s="38">
        <v>0</v>
      </c>
      <c r="AS31" s="38">
        <v>0</v>
      </c>
    </row>
    <row r="32" spans="1:45" x14ac:dyDescent="0.25">
      <c r="A32" s="38" t="s">
        <v>293</v>
      </c>
      <c r="B32" s="38" t="s">
        <v>251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</row>
    <row r="33" spans="1:45" x14ac:dyDescent="0.25">
      <c r="A33" s="38" t="s">
        <v>293</v>
      </c>
      <c r="B33" s="38" t="s">
        <v>252</v>
      </c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</row>
    <row r="34" spans="1:45" x14ac:dyDescent="0.25">
      <c r="A34" s="38" t="s">
        <v>293</v>
      </c>
      <c r="B34" s="38" t="s">
        <v>253</v>
      </c>
      <c r="C34" s="38">
        <v>516</v>
      </c>
      <c r="D34" s="38">
        <v>800</v>
      </c>
      <c r="E34" s="38">
        <v>33196.269999999997</v>
      </c>
      <c r="F34" s="38">
        <v>9.5605257599999993E-2</v>
      </c>
      <c r="G34" s="38">
        <v>64.333856589147302</v>
      </c>
      <c r="H34" s="38">
        <v>2.8681577280000002E-3</v>
      </c>
      <c r="I34" s="38">
        <v>2.8681577280000002E-3</v>
      </c>
      <c r="J34" s="38">
        <v>2.8681577280000002E-3</v>
      </c>
      <c r="K34" s="38">
        <v>2.8681577280000002E-3</v>
      </c>
      <c r="L34" s="38">
        <v>5334.3909530495903</v>
      </c>
      <c r="M34" s="38">
        <v>0.60709338575999905</v>
      </c>
      <c r="N34" s="38">
        <v>1.2906709776</v>
      </c>
      <c r="O34" s="38">
        <v>4.7802628799999997E-2</v>
      </c>
      <c r="P34" s="38">
        <v>0.13002315033600001</v>
      </c>
      <c r="Q34" s="38">
        <v>0.13623749207999999</v>
      </c>
      <c r="R34" s="38">
        <v>2.5622209036800001E-2</v>
      </c>
      <c r="S34" s="38">
        <v>9.4171178736000003E-5</v>
      </c>
      <c r="T34" s="38">
        <v>0</v>
      </c>
      <c r="U34" s="38">
        <v>1.0516578336E-5</v>
      </c>
      <c r="V34" s="38">
        <v>1.1759446684799999E-2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2.8681577280000002E-3</v>
      </c>
      <c r="AC34" s="38">
        <v>0</v>
      </c>
      <c r="AD34" s="38">
        <v>0</v>
      </c>
      <c r="AE34" s="38">
        <v>0</v>
      </c>
      <c r="AF34" s="38">
        <v>0</v>
      </c>
      <c r="AG34" s="38">
        <v>3.4059373019999901</v>
      </c>
      <c r="AH34" s="38">
        <v>3.5043151120704001</v>
      </c>
      <c r="AI34" s="38">
        <v>0</v>
      </c>
      <c r="AJ34" s="38">
        <v>0</v>
      </c>
      <c r="AK34" s="38">
        <v>0</v>
      </c>
      <c r="AL34" s="38">
        <v>1</v>
      </c>
      <c r="AM34" s="38">
        <v>82</v>
      </c>
      <c r="AN34" s="38">
        <v>136</v>
      </c>
      <c r="AO34" s="38">
        <v>120</v>
      </c>
      <c r="AP34" s="38">
        <v>64</v>
      </c>
      <c r="AQ34" s="38">
        <v>92</v>
      </c>
      <c r="AR34" s="38">
        <v>21</v>
      </c>
      <c r="AS34" s="38">
        <v>0</v>
      </c>
    </row>
    <row r="35" spans="1:45" x14ac:dyDescent="0.25">
      <c r="A35" s="38" t="s">
        <v>293</v>
      </c>
      <c r="B35" s="38" t="s">
        <v>254</v>
      </c>
      <c r="C35" s="38">
        <v>109</v>
      </c>
      <c r="D35" s="38">
        <v>500</v>
      </c>
      <c r="E35" s="38">
        <v>6556</v>
      </c>
      <c r="F35" s="38">
        <v>1.18008E-2</v>
      </c>
      <c r="G35" s="38">
        <v>60.146788990825698</v>
      </c>
      <c r="H35" s="38">
        <v>3.5402399999999998E-4</v>
      </c>
      <c r="I35" s="38">
        <v>3.5402399999999998E-4</v>
      </c>
      <c r="J35" s="38">
        <v>3.5402399999999998E-4</v>
      </c>
      <c r="K35" s="38">
        <v>3.5402399999999998E-4</v>
      </c>
      <c r="L35" s="38">
        <v>658.4374368</v>
      </c>
      <c r="M35" s="38">
        <v>7.4935080000000001E-2</v>
      </c>
      <c r="N35" s="38">
        <v>0.1593108</v>
      </c>
      <c r="O35" s="38">
        <v>5.9004000000000001E-3</v>
      </c>
      <c r="P35" s="38">
        <v>1.6049088E-2</v>
      </c>
      <c r="Q35" s="38">
        <v>1.681614E-2</v>
      </c>
      <c r="R35" s="38">
        <v>3.1626143999999999E-3</v>
      </c>
      <c r="S35" s="38">
        <v>1.1623787999999999E-5</v>
      </c>
      <c r="T35" s="38">
        <v>0</v>
      </c>
      <c r="U35" s="38">
        <v>1.298088E-6</v>
      </c>
      <c r="V35" s="38">
        <v>1.4514984E-3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3.5402399999999998E-4</v>
      </c>
      <c r="AC35" s="38">
        <v>0</v>
      </c>
      <c r="AD35" s="38">
        <v>0</v>
      </c>
      <c r="AE35" s="38">
        <v>0</v>
      </c>
      <c r="AF35" s="38">
        <v>0</v>
      </c>
      <c r="AG35" s="38">
        <v>0.42040349999999999</v>
      </c>
      <c r="AH35" s="38">
        <v>0.43254652319999998</v>
      </c>
      <c r="AI35" s="38">
        <v>0</v>
      </c>
      <c r="AJ35" s="38">
        <v>1</v>
      </c>
      <c r="AK35" s="38">
        <v>1</v>
      </c>
      <c r="AL35" s="38">
        <v>8</v>
      </c>
      <c r="AM35" s="38">
        <v>32</v>
      </c>
      <c r="AN35" s="38">
        <v>8</v>
      </c>
      <c r="AO35" s="38">
        <v>25</v>
      </c>
      <c r="AP35" s="38">
        <v>16</v>
      </c>
      <c r="AQ35" s="38">
        <v>10</v>
      </c>
      <c r="AR35" s="38">
        <v>6</v>
      </c>
      <c r="AS35" s="38">
        <v>2</v>
      </c>
    </row>
    <row r="36" spans="1:45" x14ac:dyDescent="0.25">
      <c r="A36" s="38" t="s">
        <v>293</v>
      </c>
      <c r="B36" s="38" t="s">
        <v>255</v>
      </c>
      <c r="C36" s="38">
        <v>23</v>
      </c>
      <c r="D36" s="38">
        <v>700</v>
      </c>
      <c r="E36" s="38">
        <v>13229</v>
      </c>
      <c r="F36" s="38">
        <v>3.3337079999999998E-2</v>
      </c>
      <c r="G36" s="38">
        <v>575.17391304347802</v>
      </c>
      <c r="H36" s="38">
        <v>1.0001124E-3</v>
      </c>
      <c r="I36" s="38">
        <v>1.0001124E-3</v>
      </c>
      <c r="J36" s="38">
        <v>1.0001124E-3</v>
      </c>
      <c r="K36" s="38">
        <v>1.0001124E-3</v>
      </c>
      <c r="L36" s="38">
        <v>1860.07571568</v>
      </c>
      <c r="M36" s="38">
        <v>0.211690458</v>
      </c>
      <c r="N36" s="38">
        <v>0.45005057999999998</v>
      </c>
      <c r="O36" s="38">
        <v>1.6668539999999999E-2</v>
      </c>
      <c r="P36" s="38">
        <v>4.5338428799999997E-2</v>
      </c>
      <c r="Q36" s="38">
        <v>4.7505339000000001E-2</v>
      </c>
      <c r="R36" s="38">
        <v>8.9343374400000005E-3</v>
      </c>
      <c r="S36" s="38">
        <v>3.28370238E-5</v>
      </c>
      <c r="T36" s="38">
        <v>0</v>
      </c>
      <c r="U36" s="38">
        <v>3.6670788000000002E-6</v>
      </c>
      <c r="V36" s="38">
        <v>4.1004608400000003E-3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1.0001124E-3</v>
      </c>
      <c r="AC36" s="38">
        <v>0</v>
      </c>
      <c r="AD36" s="38">
        <v>0</v>
      </c>
      <c r="AE36" s="38">
        <v>0</v>
      </c>
      <c r="AF36" s="38">
        <v>0</v>
      </c>
      <c r="AG36" s="38">
        <v>1.1876334749999999</v>
      </c>
      <c r="AH36" s="38">
        <v>1.2219373303200001</v>
      </c>
      <c r="AI36" s="38">
        <v>0</v>
      </c>
      <c r="AJ36" s="38">
        <v>2</v>
      </c>
      <c r="AK36" s="38">
        <v>2</v>
      </c>
      <c r="AL36" s="38">
        <v>1</v>
      </c>
      <c r="AM36" s="38">
        <v>2</v>
      </c>
      <c r="AN36" s="38">
        <v>1</v>
      </c>
      <c r="AO36" s="38">
        <v>1</v>
      </c>
      <c r="AP36" s="38">
        <v>10</v>
      </c>
      <c r="AQ36" s="38">
        <v>1</v>
      </c>
      <c r="AR36" s="38">
        <v>3</v>
      </c>
      <c r="AS36" s="38">
        <v>0</v>
      </c>
    </row>
    <row r="37" spans="1:45" x14ac:dyDescent="0.25">
      <c r="A37" s="38" t="s">
        <v>293</v>
      </c>
      <c r="B37" s="38" t="s">
        <v>256</v>
      </c>
      <c r="C37" s="38">
        <v>202</v>
      </c>
      <c r="D37" s="38">
        <v>429</v>
      </c>
      <c r="E37" s="38">
        <v>911.6</v>
      </c>
      <c r="F37" s="38">
        <v>1.4078750399999999E-3</v>
      </c>
      <c r="G37" s="38">
        <v>4.5128712871287098</v>
      </c>
      <c r="H37" s="38">
        <v>4.2236251200000003E-5</v>
      </c>
      <c r="I37" s="38">
        <v>4.2236251200000003E-5</v>
      </c>
      <c r="J37" s="38">
        <v>4.2236251200000003E-5</v>
      </c>
      <c r="K37" s="38">
        <v>4.2236251200000003E-5</v>
      </c>
      <c r="L37" s="38">
        <v>78.553795731839998</v>
      </c>
      <c r="M37" s="38">
        <v>8.9400065039999792E-3</v>
      </c>
      <c r="N37" s="38">
        <v>1.900631304E-2</v>
      </c>
      <c r="O37" s="38">
        <v>7.0393751999999995E-4</v>
      </c>
      <c r="P37" s="38">
        <v>1.9147100543999999E-3</v>
      </c>
      <c r="Q37" s="38">
        <v>2.0062219320000001E-3</v>
      </c>
      <c r="R37" s="38">
        <v>3.7731051072000102E-4</v>
      </c>
      <c r="S37" s="38">
        <v>1.3867569144000001E-6</v>
      </c>
      <c r="T37" s="38">
        <v>0</v>
      </c>
      <c r="U37" s="38">
        <v>1.5486625440000001E-7</v>
      </c>
      <c r="V37" s="38">
        <v>1.7316862992E-4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4.2236251200000003E-5</v>
      </c>
      <c r="AC37" s="38">
        <v>0</v>
      </c>
      <c r="AD37" s="38">
        <v>0</v>
      </c>
      <c r="AE37" s="38">
        <v>0</v>
      </c>
      <c r="AF37" s="38">
        <v>0</v>
      </c>
      <c r="AG37" s="38">
        <v>5.0155548299999998E-2</v>
      </c>
      <c r="AH37" s="38">
        <v>5.1604251716160003E-2</v>
      </c>
      <c r="AI37" s="38">
        <v>1</v>
      </c>
      <c r="AJ37" s="38">
        <v>0</v>
      </c>
      <c r="AK37" s="38">
        <v>1</v>
      </c>
      <c r="AL37" s="38">
        <v>46</v>
      </c>
      <c r="AM37" s="38">
        <v>35</v>
      </c>
      <c r="AN37" s="38">
        <v>18</v>
      </c>
      <c r="AO37" s="38">
        <v>16</v>
      </c>
      <c r="AP37" s="38">
        <v>23</v>
      </c>
      <c r="AQ37" s="38">
        <v>37</v>
      </c>
      <c r="AR37" s="38">
        <v>11</v>
      </c>
      <c r="AS37" s="38">
        <v>14</v>
      </c>
    </row>
    <row r="38" spans="1:45" x14ac:dyDescent="0.25">
      <c r="A38" s="38" t="s">
        <v>293</v>
      </c>
      <c r="B38" s="38" t="s">
        <v>257</v>
      </c>
      <c r="C38" s="38">
        <v>11</v>
      </c>
      <c r="D38" s="38">
        <v>1124.6896551724101</v>
      </c>
      <c r="E38" s="38">
        <v>145.80000000000001</v>
      </c>
      <c r="F38" s="38">
        <v>5.9032710620689698E-4</v>
      </c>
      <c r="G38" s="38">
        <v>13.2545454545455</v>
      </c>
      <c r="H38" s="38">
        <v>1.03462592824682E-2</v>
      </c>
      <c r="I38" s="38">
        <v>8.0470905530308501E-3</v>
      </c>
      <c r="J38" s="38">
        <v>9.1966749177495397E-3</v>
      </c>
      <c r="K38" s="38">
        <v>1.03462592824682E-2</v>
      </c>
      <c r="L38" s="38">
        <v>56.6335139288637</v>
      </c>
      <c r="M38" s="38">
        <v>0.87486477139862096</v>
      </c>
      <c r="N38" s="38">
        <v>3.1011711704708299E-2</v>
      </c>
      <c r="O38" s="38">
        <v>0.20468250755209999</v>
      </c>
      <c r="P38" s="38">
        <v>4.0169076272351098E-2</v>
      </c>
      <c r="Q38" s="38">
        <v>3.2682655243636401E-2</v>
      </c>
      <c r="R38" s="38">
        <v>1.5804666616175501E-2</v>
      </c>
      <c r="S38" s="38">
        <v>5.2056117547335397E-6</v>
      </c>
      <c r="T38" s="38">
        <v>1.6824322526896598E-2</v>
      </c>
      <c r="U38" s="38">
        <v>0</v>
      </c>
      <c r="V38" s="38">
        <v>3.16629993329154E-3</v>
      </c>
      <c r="W38" s="38">
        <v>2.5384065566896501E-3</v>
      </c>
      <c r="X38" s="38">
        <v>9.4452336993103498E-4</v>
      </c>
      <c r="Y38" s="38">
        <v>1.1806542124137901E-3</v>
      </c>
      <c r="Z38" s="38">
        <v>0</v>
      </c>
      <c r="AA38" s="38">
        <v>0</v>
      </c>
      <c r="AB38" s="38">
        <v>1.0625887911724101E-3</v>
      </c>
      <c r="AC38" s="38">
        <v>0</v>
      </c>
      <c r="AD38" s="38">
        <v>0</v>
      </c>
      <c r="AE38" s="38">
        <v>0</v>
      </c>
      <c r="AF38" s="38">
        <v>0</v>
      </c>
      <c r="AG38" s="38">
        <v>0.81706638109090901</v>
      </c>
      <c r="AH38" s="38">
        <v>0.94355738012087798</v>
      </c>
      <c r="AI38" s="38">
        <v>1</v>
      </c>
      <c r="AJ38" s="38">
        <v>0</v>
      </c>
      <c r="AK38" s="38">
        <v>0</v>
      </c>
      <c r="AL38" s="38">
        <v>1</v>
      </c>
      <c r="AM38" s="38">
        <v>1</v>
      </c>
      <c r="AN38" s="38">
        <v>2</v>
      </c>
      <c r="AO38" s="38">
        <v>1</v>
      </c>
      <c r="AP38" s="38">
        <v>3</v>
      </c>
      <c r="AQ38" s="38">
        <v>2</v>
      </c>
      <c r="AR38" s="38">
        <v>0</v>
      </c>
      <c r="AS38" s="38">
        <v>0</v>
      </c>
    </row>
    <row r="39" spans="1:45" x14ac:dyDescent="0.25">
      <c r="A39" s="38" t="s">
        <v>293</v>
      </c>
      <c r="B39" s="38" t="s">
        <v>258</v>
      </c>
      <c r="C39" s="38">
        <v>63</v>
      </c>
      <c r="D39" s="38">
        <v>1060.44444444444</v>
      </c>
      <c r="E39" s="38">
        <v>1665.7</v>
      </c>
      <c r="F39" s="38">
        <v>6.3589763200000001E-3</v>
      </c>
      <c r="G39" s="38">
        <v>26.439682539682501</v>
      </c>
      <c r="H39" s="38">
        <v>0.11144942708210499</v>
      </c>
      <c r="I39" s="38">
        <v>8.6682887730526306E-2</v>
      </c>
      <c r="J39" s="38">
        <v>9.9066157406315802E-2</v>
      </c>
      <c r="K39" s="38">
        <v>0.11144942708210499</v>
      </c>
      <c r="L39" s="38">
        <v>610.05359605800697</v>
      </c>
      <c r="M39" s="38">
        <v>9.4240029062400001</v>
      </c>
      <c r="N39" s="38">
        <v>0.60507371501020302</v>
      </c>
      <c r="O39" s="38">
        <v>2.2048305167709099</v>
      </c>
      <c r="P39" s="38">
        <v>0.43269943413818202</v>
      </c>
      <c r="Q39" s="38">
        <v>0.35205605262545397</v>
      </c>
      <c r="R39" s="38">
        <v>0.170247138749091</v>
      </c>
      <c r="S39" s="38">
        <v>5.6074609367272698E-5</v>
      </c>
      <c r="T39" s="38">
        <v>0.18123082511999999</v>
      </c>
      <c r="U39" s="38">
        <v>0</v>
      </c>
      <c r="V39" s="38">
        <v>3.41072366254545E-2</v>
      </c>
      <c r="W39" s="38">
        <v>2.7343598176E-2</v>
      </c>
      <c r="X39" s="38">
        <v>1.0174362112000001E-2</v>
      </c>
      <c r="Y39" s="38">
        <v>1.271795264E-2</v>
      </c>
      <c r="Z39" s="38">
        <v>0</v>
      </c>
      <c r="AA39" s="38">
        <v>0</v>
      </c>
      <c r="AB39" s="38">
        <v>1.1446157376E-2</v>
      </c>
      <c r="AC39" s="38">
        <v>0</v>
      </c>
      <c r="AD39" s="38">
        <v>0</v>
      </c>
      <c r="AE39" s="38">
        <v>0</v>
      </c>
      <c r="AF39" s="38">
        <v>0</v>
      </c>
      <c r="AG39" s="38">
        <v>8.80140131563636</v>
      </c>
      <c r="AH39" s="38">
        <v>10.1639565143855</v>
      </c>
      <c r="AI39" s="38">
        <v>2</v>
      </c>
      <c r="AJ39" s="38">
        <v>7</v>
      </c>
      <c r="AK39" s="38">
        <v>3</v>
      </c>
      <c r="AL39" s="38">
        <v>20</v>
      </c>
      <c r="AM39" s="38">
        <v>3</v>
      </c>
      <c r="AN39" s="38">
        <v>1</v>
      </c>
      <c r="AO39" s="38">
        <v>3</v>
      </c>
      <c r="AP39" s="38">
        <v>11</v>
      </c>
      <c r="AQ39" s="38">
        <v>12</v>
      </c>
      <c r="AR39" s="38">
        <v>1</v>
      </c>
      <c r="AS39" s="38">
        <v>0</v>
      </c>
    </row>
    <row r="40" spans="1:45" x14ac:dyDescent="0.25">
      <c r="A40" s="38" t="s">
        <v>293</v>
      </c>
      <c r="B40" s="38" t="s">
        <v>259</v>
      </c>
      <c r="C40" s="38">
        <v>4</v>
      </c>
      <c r="D40" s="38">
        <v>1069.5</v>
      </c>
      <c r="E40" s="38">
        <v>387.5</v>
      </c>
      <c r="F40" s="38">
        <v>1.4919524999999999E-3</v>
      </c>
      <c r="G40" s="38">
        <v>96.875</v>
      </c>
      <c r="H40" s="38">
        <v>2.64389687763158E-2</v>
      </c>
      <c r="I40" s="38">
        <v>2.0482937348684199E-2</v>
      </c>
      <c r="J40" s="38">
        <v>2.3388318532894699E-2</v>
      </c>
      <c r="K40" s="38">
        <v>2.64389687763158E-2</v>
      </c>
      <c r="L40" s="38">
        <v>143.13168377590901</v>
      </c>
      <c r="M40" s="38">
        <v>2.2110736050000002</v>
      </c>
      <c r="N40" s="38">
        <v>0.14031991032656699</v>
      </c>
      <c r="O40" s="38">
        <v>0.51730062136363597</v>
      </c>
      <c r="P40" s="38">
        <v>0.101520586022727</v>
      </c>
      <c r="Q40" s="38">
        <v>8.2599915681818195E-2</v>
      </c>
      <c r="R40" s="38">
        <v>3.9943637386363598E-2</v>
      </c>
      <c r="S40" s="38">
        <v>1.3156308409090899E-5</v>
      </c>
      <c r="T40" s="38">
        <v>4.2520646250000002E-2</v>
      </c>
      <c r="U40" s="38">
        <v>0</v>
      </c>
      <c r="V40" s="38">
        <v>8.0022906818181805E-3</v>
      </c>
      <c r="W40" s="38">
        <v>6.4153957500000004E-3</v>
      </c>
      <c r="X40" s="38">
        <v>2.387124E-3</v>
      </c>
      <c r="Y40" s="38">
        <v>2.9839049999999998E-3</v>
      </c>
      <c r="Z40" s="38">
        <v>0</v>
      </c>
      <c r="AA40" s="38">
        <v>0</v>
      </c>
      <c r="AB40" s="38">
        <v>2.6855145000000001E-3</v>
      </c>
      <c r="AC40" s="38">
        <v>0</v>
      </c>
      <c r="AD40" s="38">
        <v>0</v>
      </c>
      <c r="AE40" s="38">
        <v>0</v>
      </c>
      <c r="AF40" s="38">
        <v>0</v>
      </c>
      <c r="AG40" s="38">
        <v>2.0649978920454499</v>
      </c>
      <c r="AH40" s="38">
        <v>2.3846826231818201</v>
      </c>
      <c r="AI40" s="38">
        <v>1</v>
      </c>
      <c r="AJ40" s="38">
        <v>0</v>
      </c>
      <c r="AK40" s="38">
        <v>0</v>
      </c>
      <c r="AL40" s="38">
        <v>0</v>
      </c>
      <c r="AM40" s="38">
        <v>0</v>
      </c>
      <c r="AN40" s="38">
        <v>0</v>
      </c>
      <c r="AO40" s="38">
        <v>0</v>
      </c>
      <c r="AP40" s="38">
        <v>3</v>
      </c>
      <c r="AQ40" s="38">
        <v>0</v>
      </c>
      <c r="AR40" s="38">
        <v>0</v>
      </c>
      <c r="AS40" s="38">
        <v>0</v>
      </c>
    </row>
    <row r="41" spans="1:45" x14ac:dyDescent="0.25">
      <c r="A41" s="38" t="s">
        <v>293</v>
      </c>
      <c r="B41" s="38" t="s">
        <v>260</v>
      </c>
      <c r="C41" s="38">
        <v>16</v>
      </c>
      <c r="D41" s="38">
        <v>714.76543209876502</v>
      </c>
      <c r="E41" s="38">
        <v>84.5</v>
      </c>
      <c r="F41" s="38">
        <v>2.1743164444444399E-4</v>
      </c>
      <c r="G41" s="38">
        <v>5.28125</v>
      </c>
      <c r="H41" s="38">
        <v>3.8107756631578899E-3</v>
      </c>
      <c r="I41" s="38">
        <v>2.9639366269005899E-3</v>
      </c>
      <c r="J41" s="38">
        <v>3.3873561450292401E-3</v>
      </c>
      <c r="K41" s="38">
        <v>3.8107756631578899E-3</v>
      </c>
      <c r="L41" s="38">
        <v>20.859482708396001</v>
      </c>
      <c r="M41" s="38">
        <v>0.32223369706666699</v>
      </c>
      <c r="N41" s="38">
        <v>1.08696631432774E-2</v>
      </c>
      <c r="O41" s="38">
        <v>7.5389481082828197E-2</v>
      </c>
      <c r="P41" s="38">
        <v>1.47952350787879E-2</v>
      </c>
      <c r="Q41" s="38">
        <v>1.20378064969697E-2</v>
      </c>
      <c r="R41" s="38">
        <v>5.8212381171717197E-3</v>
      </c>
      <c r="S41" s="38">
        <v>1.9173517737373701E-6</v>
      </c>
      <c r="T41" s="38">
        <v>6.1968018666666699E-3</v>
      </c>
      <c r="U41" s="38">
        <v>0</v>
      </c>
      <c r="V41" s="38">
        <v>1.16622427474747E-3</v>
      </c>
      <c r="W41" s="38">
        <v>9.3495607111111095E-4</v>
      </c>
      <c r="X41" s="38">
        <v>3.4789063111111102E-4</v>
      </c>
      <c r="Y41" s="38">
        <v>4.3486328888888901E-4</v>
      </c>
      <c r="Z41" s="38">
        <v>0</v>
      </c>
      <c r="AA41" s="38">
        <v>0</v>
      </c>
      <c r="AB41" s="38">
        <v>3.9137695999999999E-4</v>
      </c>
      <c r="AC41" s="38">
        <v>0</v>
      </c>
      <c r="AD41" s="38">
        <v>0</v>
      </c>
      <c r="AE41" s="38">
        <v>0</v>
      </c>
      <c r="AF41" s="38">
        <v>0</v>
      </c>
      <c r="AG41" s="38">
        <v>0.30094516242424202</v>
      </c>
      <c r="AH41" s="38">
        <v>0.34753483387474698</v>
      </c>
      <c r="AI41" s="38">
        <v>1</v>
      </c>
      <c r="AJ41" s="38">
        <v>0</v>
      </c>
      <c r="AK41" s="38">
        <v>0</v>
      </c>
      <c r="AL41" s="38">
        <v>2</v>
      </c>
      <c r="AM41" s="38">
        <v>1</v>
      </c>
      <c r="AN41" s="38">
        <v>1</v>
      </c>
      <c r="AO41" s="38">
        <v>0</v>
      </c>
      <c r="AP41" s="38">
        <v>8</v>
      </c>
      <c r="AQ41" s="38">
        <v>2</v>
      </c>
      <c r="AR41" s="38">
        <v>1</v>
      </c>
      <c r="AS41" s="38">
        <v>0</v>
      </c>
    </row>
    <row r="42" spans="1:45" x14ac:dyDescent="0.25">
      <c r="A42" s="38" t="s">
        <v>293</v>
      </c>
      <c r="B42" s="38" t="s">
        <v>261</v>
      </c>
      <c r="C42" s="38">
        <v>80</v>
      </c>
      <c r="D42" s="38">
        <v>714.76543209876502</v>
      </c>
      <c r="E42" s="38">
        <v>473.4</v>
      </c>
      <c r="F42" s="38">
        <v>1.21813184E-3</v>
      </c>
      <c r="G42" s="38">
        <v>5.9175000000000004</v>
      </c>
      <c r="H42" s="38">
        <v>2.1349363301052599E-2</v>
      </c>
      <c r="I42" s="38">
        <v>1.6605060345263201E-2</v>
      </c>
      <c r="J42" s="38">
        <v>1.89772118231579E-2</v>
      </c>
      <c r="K42" s="38">
        <v>2.1349363301052599E-2</v>
      </c>
      <c r="L42" s="38">
        <v>116.86247472372401</v>
      </c>
      <c r="M42" s="38">
        <v>1.8052713868800001</v>
      </c>
      <c r="N42" s="38">
        <v>6.0895840615710503E-2</v>
      </c>
      <c r="O42" s="38">
        <v>0.42235953070545501</v>
      </c>
      <c r="P42" s="38">
        <v>8.2888334749090797E-2</v>
      </c>
      <c r="Q42" s="38">
        <v>6.74402082327272E-2</v>
      </c>
      <c r="R42" s="38">
        <v>3.2612711534545397E-2</v>
      </c>
      <c r="S42" s="38">
        <v>1.0741708043636399E-5</v>
      </c>
      <c r="T42" s="38">
        <v>3.4716757440000003E-2</v>
      </c>
      <c r="U42" s="38">
        <v>0</v>
      </c>
      <c r="V42" s="38">
        <v>6.5336162327272697E-3</v>
      </c>
      <c r="W42" s="38">
        <v>5.237966912E-3</v>
      </c>
      <c r="X42" s="38">
        <v>1.9490109440000001E-3</v>
      </c>
      <c r="Y42" s="38">
        <v>2.43626368E-3</v>
      </c>
      <c r="Z42" s="38">
        <v>0</v>
      </c>
      <c r="AA42" s="38">
        <v>0</v>
      </c>
      <c r="AB42" s="38">
        <v>2.1926373119999999E-3</v>
      </c>
      <c r="AC42" s="38">
        <v>0</v>
      </c>
      <c r="AD42" s="38">
        <v>0</v>
      </c>
      <c r="AE42" s="38">
        <v>0</v>
      </c>
      <c r="AF42" s="38">
        <v>0</v>
      </c>
      <c r="AG42" s="38">
        <v>1.68600520581818</v>
      </c>
      <c r="AH42" s="38">
        <v>1.9470176373527299</v>
      </c>
      <c r="AI42" s="38">
        <v>19</v>
      </c>
      <c r="AJ42" s="38">
        <v>15</v>
      </c>
      <c r="AK42" s="38">
        <v>7</v>
      </c>
      <c r="AL42" s="38">
        <v>6</v>
      </c>
      <c r="AM42" s="38">
        <v>0</v>
      </c>
      <c r="AN42" s="38">
        <v>2</v>
      </c>
      <c r="AO42" s="38">
        <v>10</v>
      </c>
      <c r="AP42" s="38">
        <v>10</v>
      </c>
      <c r="AQ42" s="38">
        <v>7</v>
      </c>
      <c r="AR42" s="38">
        <v>2</v>
      </c>
      <c r="AS42" s="38">
        <v>2</v>
      </c>
    </row>
    <row r="43" spans="1:45" x14ac:dyDescent="0.25">
      <c r="A43" s="38" t="s">
        <v>293</v>
      </c>
      <c r="B43" s="38" t="s">
        <v>262</v>
      </c>
      <c r="C43" s="38">
        <v>591</v>
      </c>
      <c r="D43" s="38">
        <v>1124.6896551724101</v>
      </c>
      <c r="E43" s="38">
        <v>7088.6199999999899</v>
      </c>
      <c r="F43" s="38">
        <v>2.87009913004138E-2</v>
      </c>
      <c r="G43" s="38">
        <v>11.994280879864601</v>
      </c>
      <c r="H43" s="38">
        <v>1.0244046125686199</v>
      </c>
      <c r="I43" s="38">
        <v>0.819523690054897</v>
      </c>
      <c r="J43" s="38">
        <v>0.87074392068332396</v>
      </c>
      <c r="K43" s="38">
        <v>0.97318438194018397</v>
      </c>
      <c r="L43" s="38">
        <v>2784.2831660531401</v>
      </c>
      <c r="M43" s="38">
        <v>34.957807403904098</v>
      </c>
      <c r="N43" s="38">
        <v>2.6552295465220599</v>
      </c>
      <c r="O43" s="38">
        <v>3.4728199473500498</v>
      </c>
      <c r="P43" s="38">
        <v>3.4584694516998602</v>
      </c>
      <c r="Q43" s="38">
        <v>0.73187527816055398</v>
      </c>
      <c r="R43" s="38">
        <v>3.0853565647944801</v>
      </c>
      <c r="S43" s="38">
        <v>3.4441189560496701E-4</v>
      </c>
      <c r="T43" s="38">
        <v>0.50226734775724302</v>
      </c>
      <c r="U43" s="38">
        <v>1.5785545215227601E-2</v>
      </c>
      <c r="V43" s="38">
        <v>9.0408122596303098E-2</v>
      </c>
      <c r="W43" s="38">
        <v>6.0272081730869002E-2</v>
      </c>
      <c r="X43" s="38">
        <v>1.0188851911646901E-2</v>
      </c>
      <c r="Y43" s="38">
        <v>5.0226734775724296E-3</v>
      </c>
      <c r="Z43" s="38">
        <v>1.06193667811531E-2</v>
      </c>
      <c r="AA43" s="38">
        <v>4.1616437385599697E-3</v>
      </c>
      <c r="AB43" s="38">
        <v>3.30061399954759E-2</v>
      </c>
      <c r="AC43" s="38">
        <v>6.1707131295889998E-2</v>
      </c>
      <c r="AD43" s="38">
        <v>0.15785545215227501</v>
      </c>
      <c r="AE43" s="38">
        <v>2.2960793040330999E-2</v>
      </c>
      <c r="AF43" s="38">
        <v>0.120544163461738</v>
      </c>
      <c r="AG43" s="38">
        <v>18.296881954013799</v>
      </c>
      <c r="AH43" s="38">
        <v>26.941620533698501</v>
      </c>
      <c r="AI43" s="38">
        <v>13</v>
      </c>
      <c r="AJ43" s="38">
        <v>40</v>
      </c>
      <c r="AK43" s="38">
        <v>79</v>
      </c>
      <c r="AL43" s="38">
        <v>189</v>
      </c>
      <c r="AM43" s="38">
        <v>24</v>
      </c>
      <c r="AN43" s="38">
        <v>31</v>
      </c>
      <c r="AO43" s="38">
        <v>47</v>
      </c>
      <c r="AP43" s="38">
        <v>92</v>
      </c>
      <c r="AQ43" s="38">
        <v>62</v>
      </c>
      <c r="AR43" s="38">
        <v>8</v>
      </c>
      <c r="AS43" s="38">
        <v>6</v>
      </c>
    </row>
    <row r="44" spans="1:45" x14ac:dyDescent="0.25">
      <c r="A44" s="38" t="s">
        <v>293</v>
      </c>
      <c r="B44" s="38" t="s">
        <v>263</v>
      </c>
      <c r="C44" s="38">
        <v>1390</v>
      </c>
      <c r="D44" s="38">
        <v>1060.44444444444</v>
      </c>
      <c r="E44" s="38">
        <v>32431.640000000101</v>
      </c>
      <c r="F44" s="38">
        <v>0.123811028863999</v>
      </c>
      <c r="G44" s="38">
        <v>23.332115107913701</v>
      </c>
      <c r="H44" s="38">
        <v>4.4191013379150599</v>
      </c>
      <c r="I44" s="38">
        <v>3.5352810703320201</v>
      </c>
      <c r="J44" s="38">
        <v>3.7562361372278001</v>
      </c>
      <c r="K44" s="38">
        <v>4.1981462710193203</v>
      </c>
      <c r="L44" s="38">
        <v>12010.907910096599</v>
      </c>
      <c r="M44" s="38">
        <v>150.80183315635199</v>
      </c>
      <c r="N44" s="38">
        <v>11.0451149600769</v>
      </c>
      <c r="O44" s="38">
        <v>14.9811344925439</v>
      </c>
      <c r="P44" s="38">
        <v>14.9192289781121</v>
      </c>
      <c r="Q44" s="38">
        <v>3.15718123603199</v>
      </c>
      <c r="R44" s="38">
        <v>13.30968560288</v>
      </c>
      <c r="S44" s="38">
        <v>1.4857323463680001E-3</v>
      </c>
      <c r="T44" s="38">
        <v>2.16669300512</v>
      </c>
      <c r="U44" s="38">
        <v>6.8096065875199799E-2</v>
      </c>
      <c r="V44" s="38">
        <v>0.39000474092159898</v>
      </c>
      <c r="W44" s="38">
        <v>0.26000316061439999</v>
      </c>
      <c r="X44" s="38">
        <v>4.3952915246720202E-2</v>
      </c>
      <c r="Y44" s="38">
        <v>2.1666930051199899E-2</v>
      </c>
      <c r="Z44" s="38">
        <v>4.58100806796796E-2</v>
      </c>
      <c r="AA44" s="38">
        <v>1.7952599185279899E-2</v>
      </c>
      <c r="AB44" s="38">
        <v>0.14238268319360001</v>
      </c>
      <c r="AC44" s="38">
        <v>0.26619371205760001</v>
      </c>
      <c r="AD44" s="38">
        <v>0.68096065875200296</v>
      </c>
      <c r="AE44" s="38">
        <v>9.9048823091199306E-2</v>
      </c>
      <c r="AF44" s="38">
        <v>0.52000632122879897</v>
      </c>
      <c r="AG44" s="38">
        <v>78.929530900799506</v>
      </c>
      <c r="AH44" s="38">
        <v>116.221412794637</v>
      </c>
      <c r="AI44" s="38">
        <v>59</v>
      </c>
      <c r="AJ44" s="38">
        <v>207</v>
      </c>
      <c r="AK44" s="38">
        <v>291</v>
      </c>
      <c r="AL44" s="38">
        <v>543</v>
      </c>
      <c r="AM44" s="38">
        <v>52</v>
      </c>
      <c r="AN44" s="38">
        <v>41</v>
      </c>
      <c r="AO44" s="38">
        <v>24</v>
      </c>
      <c r="AP44" s="38">
        <v>47</v>
      </c>
      <c r="AQ44" s="38">
        <v>88</v>
      </c>
      <c r="AR44" s="38">
        <v>17</v>
      </c>
      <c r="AS44" s="38">
        <v>21</v>
      </c>
    </row>
    <row r="45" spans="1:45" x14ac:dyDescent="0.25">
      <c r="A45" s="38" t="s">
        <v>293</v>
      </c>
      <c r="B45" s="38" t="s">
        <v>264</v>
      </c>
      <c r="C45" s="38">
        <v>26</v>
      </c>
      <c r="D45" s="38">
        <v>1069.5</v>
      </c>
      <c r="E45" s="38">
        <v>2839.3</v>
      </c>
      <c r="F45" s="38">
        <v>1.093187286E-2</v>
      </c>
      <c r="G45" s="38">
        <v>109.203846153846</v>
      </c>
      <c r="H45" s="38">
        <v>0.388232850923446</v>
      </c>
      <c r="I45" s="38">
        <v>0.31019609696898498</v>
      </c>
      <c r="J45" s="38">
        <v>0.32970528545759997</v>
      </c>
      <c r="K45" s="38">
        <v>0.36872366243483101</v>
      </c>
      <c r="L45" s="38">
        <v>1060.5009861486001</v>
      </c>
      <c r="M45" s="38">
        <v>13.315021143479999</v>
      </c>
      <c r="N45" s="38">
        <v>1.0113459675616201</v>
      </c>
      <c r="O45" s="38">
        <v>1.3227566160599999</v>
      </c>
      <c r="P45" s="38">
        <v>1.3172906796299999</v>
      </c>
      <c r="Q45" s="38">
        <v>0.27876275792999999</v>
      </c>
      <c r="R45" s="38">
        <v>1.17517633245</v>
      </c>
      <c r="S45" s="38">
        <v>1.3118247432E-4</v>
      </c>
      <c r="T45" s="38">
        <v>0.19130777504999999</v>
      </c>
      <c r="U45" s="38">
        <v>6.0125300729999996E-3</v>
      </c>
      <c r="V45" s="38">
        <v>3.4435399509E-2</v>
      </c>
      <c r="W45" s="38">
        <v>2.2956933006000001E-2</v>
      </c>
      <c r="X45" s="38">
        <v>3.8808148652999998E-3</v>
      </c>
      <c r="Y45" s="38">
        <v>1.9130777505E-3</v>
      </c>
      <c r="Z45" s="38">
        <v>4.0447929582000004E-3</v>
      </c>
      <c r="AA45" s="38">
        <v>1.5851215647E-3</v>
      </c>
      <c r="AB45" s="38">
        <v>1.2571653788999999E-2</v>
      </c>
      <c r="AC45" s="38">
        <v>2.3503526649E-2</v>
      </c>
      <c r="AD45" s="38">
        <v>6.0125300729999998E-2</v>
      </c>
      <c r="AE45" s="38">
        <v>8.7454982879999997E-3</v>
      </c>
      <c r="AF45" s="38">
        <v>4.5913866012000003E-2</v>
      </c>
      <c r="AG45" s="38">
        <v>6.9690689482500003</v>
      </c>
      <c r="AH45" s="38">
        <v>10.261749053681999</v>
      </c>
      <c r="AI45" s="38">
        <v>5</v>
      </c>
      <c r="AJ45" s="38">
        <v>7</v>
      </c>
      <c r="AK45" s="38">
        <v>6</v>
      </c>
      <c r="AL45" s="38">
        <v>5</v>
      </c>
      <c r="AM45" s="38">
        <v>1</v>
      </c>
      <c r="AN45" s="38">
        <v>1</v>
      </c>
      <c r="AO45" s="38">
        <v>0</v>
      </c>
      <c r="AP45" s="38">
        <v>0</v>
      </c>
      <c r="AQ45" s="38">
        <v>0</v>
      </c>
      <c r="AR45" s="38">
        <v>1</v>
      </c>
      <c r="AS45" s="38">
        <v>0</v>
      </c>
    </row>
    <row r="46" spans="1:45" x14ac:dyDescent="0.25">
      <c r="A46" s="38" t="s">
        <v>293</v>
      </c>
      <c r="B46" s="38" t="s">
        <v>265</v>
      </c>
      <c r="C46" s="38">
        <v>3281</v>
      </c>
      <c r="D46" s="38">
        <v>714.76543209876502</v>
      </c>
      <c r="E46" s="38">
        <v>17027.6700000001</v>
      </c>
      <c r="F46" s="38">
        <v>4.3814843658667203E-2</v>
      </c>
      <c r="G46" s="38">
        <v>5.1897805547089497</v>
      </c>
      <c r="H46" s="38">
        <v>4.88704025423585</v>
      </c>
      <c r="I46" s="38">
        <v>3.83143955932097</v>
      </c>
      <c r="J46" s="38">
        <v>4.1442101355919903</v>
      </c>
      <c r="K46" s="38">
        <v>4.6133659999986403</v>
      </c>
      <c r="L46" s="38">
        <v>4250.4779833271896</v>
      </c>
      <c r="M46" s="38">
        <v>53.366479576255799</v>
      </c>
      <c r="N46" s="38">
        <v>2.0267325654542399</v>
      </c>
      <c r="O46" s="38">
        <v>5.3015960826986301</v>
      </c>
      <c r="P46" s="38">
        <v>5.2796886608694704</v>
      </c>
      <c r="Q46" s="38">
        <v>1.1172785132960099</v>
      </c>
      <c r="R46" s="38">
        <v>4.7100956933066396</v>
      </c>
      <c r="S46" s="38">
        <v>5.2577812390401202E-4</v>
      </c>
      <c r="T46" s="38">
        <v>0.76675976402667001</v>
      </c>
      <c r="U46" s="38">
        <v>2.40981640122662E-2</v>
      </c>
      <c r="V46" s="38">
        <v>0.138016757524801</v>
      </c>
      <c r="W46" s="38">
        <v>9.2011171683199999E-2</v>
      </c>
      <c r="X46" s="38">
        <v>1.5554269498826601E-2</v>
      </c>
      <c r="Y46" s="38">
        <v>7.6675976402668603E-3</v>
      </c>
      <c r="Z46" s="38">
        <v>1.6211492153706299E-2</v>
      </c>
      <c r="AA46" s="38">
        <v>6.3531523305066602E-3</v>
      </c>
      <c r="AB46" s="38">
        <v>5.0387070207467702E-2</v>
      </c>
      <c r="AC46" s="38">
        <v>9.4201913866134301E-2</v>
      </c>
      <c r="AD46" s="38">
        <v>0.24098164012267001</v>
      </c>
      <c r="AE46" s="38">
        <v>3.5051874926932798E-2</v>
      </c>
      <c r="AF46" s="38">
        <v>0.1840223433664</v>
      </c>
      <c r="AG46" s="38">
        <v>27.931962832400199</v>
      </c>
      <c r="AH46" s="38">
        <v>41.1289937423902</v>
      </c>
      <c r="AI46" s="38">
        <v>199</v>
      </c>
      <c r="AJ46" s="38">
        <v>206</v>
      </c>
      <c r="AK46" s="38">
        <v>340</v>
      </c>
      <c r="AL46" s="38">
        <v>905</v>
      </c>
      <c r="AM46" s="38">
        <v>284</v>
      </c>
      <c r="AN46" s="38">
        <v>208</v>
      </c>
      <c r="AO46" s="38">
        <v>244</v>
      </c>
      <c r="AP46" s="38">
        <v>471</v>
      </c>
      <c r="AQ46" s="38">
        <v>332</v>
      </c>
      <c r="AR46" s="38">
        <v>53</v>
      </c>
      <c r="AS46" s="38">
        <v>39</v>
      </c>
    </row>
    <row r="47" spans="1:45" x14ac:dyDescent="0.25">
      <c r="A47" s="38" t="s">
        <v>293</v>
      </c>
      <c r="B47" s="38" t="s">
        <v>266</v>
      </c>
      <c r="C47" s="38">
        <v>5005</v>
      </c>
      <c r="D47" s="38">
        <v>802.59090909090901</v>
      </c>
      <c r="E47" s="38">
        <v>31562.760000000198</v>
      </c>
      <c r="F47" s="38">
        <v>9.1195143270543497E-2</v>
      </c>
      <c r="G47" s="38">
        <v>6.3062457542457899</v>
      </c>
      <c r="H47" s="38">
        <v>8.1374127841406203</v>
      </c>
      <c r="I47" s="38">
        <v>6.3471819716300404</v>
      </c>
      <c r="J47" s="38">
        <v>6.8354267386786098</v>
      </c>
      <c r="K47" s="38">
        <v>7.7305421449338496</v>
      </c>
      <c r="L47" s="38">
        <v>8846.8408486756198</v>
      </c>
      <c r="M47" s="38">
        <v>111.075684503527</v>
      </c>
      <c r="N47" s="38">
        <v>5.5240841852734199</v>
      </c>
      <c r="O47" s="38">
        <v>11.034612335736</v>
      </c>
      <c r="P47" s="38">
        <v>10.989014764100499</v>
      </c>
      <c r="Q47" s="38">
        <v>2.3254761533988901</v>
      </c>
      <c r="R47" s="38">
        <v>9.8034779015836602</v>
      </c>
      <c r="S47" s="38">
        <v>1.09434171924658E-3</v>
      </c>
      <c r="T47" s="38">
        <v>1.59591500723462</v>
      </c>
      <c r="U47" s="38">
        <v>5.0157328798800999E-2</v>
      </c>
      <c r="V47" s="38">
        <v>0.28726470130222298</v>
      </c>
      <c r="W47" s="38">
        <v>0.191509800868155</v>
      </c>
      <c r="X47" s="38">
        <v>3.2374275861043397E-2</v>
      </c>
      <c r="Y47" s="38">
        <v>1.5959150072345701E-2</v>
      </c>
      <c r="Z47" s="38">
        <v>3.3742203010102299E-2</v>
      </c>
      <c r="AA47" s="38">
        <v>1.32232957742287E-2</v>
      </c>
      <c r="AB47" s="38">
        <v>0.10487441476112</v>
      </c>
      <c r="AC47" s="38">
        <v>0.196069558031671</v>
      </c>
      <c r="AD47" s="38">
        <v>0.50157328798800205</v>
      </c>
      <c r="AE47" s="38">
        <v>7.2956114616436904E-2</v>
      </c>
      <c r="AF47" s="38">
        <v>0.38301960173631</v>
      </c>
      <c r="AG47" s="38">
        <v>58.136903834972003</v>
      </c>
      <c r="AH47" s="38">
        <v>85.604880988060401</v>
      </c>
      <c r="AI47" s="38">
        <v>462</v>
      </c>
      <c r="AJ47" s="38">
        <v>727</v>
      </c>
      <c r="AK47" s="38">
        <v>702</v>
      </c>
      <c r="AL47" s="38">
        <v>1838</v>
      </c>
      <c r="AM47" s="38">
        <v>206</v>
      </c>
      <c r="AN47" s="38">
        <v>228</v>
      </c>
      <c r="AO47" s="38">
        <v>179</v>
      </c>
      <c r="AP47" s="38">
        <v>346</v>
      </c>
      <c r="AQ47" s="38">
        <v>142</v>
      </c>
      <c r="AR47" s="38">
        <v>20</v>
      </c>
      <c r="AS47" s="38">
        <v>155</v>
      </c>
    </row>
    <row r="48" spans="1:45" x14ac:dyDescent="0.25">
      <c r="A48" s="38" t="s">
        <v>293</v>
      </c>
      <c r="B48" s="38" t="s">
        <v>267</v>
      </c>
      <c r="C48" s="38">
        <v>994</v>
      </c>
      <c r="D48" s="38">
        <v>646.30198019802003</v>
      </c>
      <c r="E48" s="38">
        <v>6413.26</v>
      </c>
      <c r="F48" s="38">
        <v>1.4921649495089199E-2</v>
      </c>
      <c r="G48" s="38">
        <v>6.4519718309859204</v>
      </c>
      <c r="H48" s="38">
        <v>0.17309113414303301</v>
      </c>
      <c r="I48" s="38">
        <v>0.13314702626387101</v>
      </c>
      <c r="J48" s="38">
        <v>0.14646172889025799</v>
      </c>
      <c r="K48" s="38">
        <v>0.159776431516646</v>
      </c>
      <c r="L48" s="38">
        <v>1447.5492175186</v>
      </c>
      <c r="M48" s="38">
        <v>18.1745690850186</v>
      </c>
      <c r="N48" s="38">
        <v>1.9227755237894999</v>
      </c>
      <c r="O48" s="38">
        <v>1.80551958890579</v>
      </c>
      <c r="P48" s="38">
        <v>1.79805876415824</v>
      </c>
      <c r="Q48" s="38">
        <v>0.380502062124775</v>
      </c>
      <c r="R48" s="38">
        <v>1.60407732072209</v>
      </c>
      <c r="S48" s="38">
        <v>1.7905979394106799E-4</v>
      </c>
      <c r="T48" s="38">
        <v>0.26112886616405601</v>
      </c>
      <c r="U48" s="38">
        <v>8.2069072222989703E-3</v>
      </c>
      <c r="V48" s="38">
        <v>4.7003195909530497E-2</v>
      </c>
      <c r="W48" s="38">
        <v>3.1335463939687197E-2</v>
      </c>
      <c r="X48" s="38">
        <v>5.2971855707566297E-3</v>
      </c>
      <c r="Y48" s="38">
        <v>2.6112886616406002E-3</v>
      </c>
      <c r="Z48" s="38">
        <v>5.5210103131829499E-3</v>
      </c>
      <c r="AA48" s="38">
        <v>2.16363917678793E-3</v>
      </c>
      <c r="AB48" s="38">
        <v>1.7159896919352501E-2</v>
      </c>
      <c r="AC48" s="38">
        <v>3.20815464144419E-2</v>
      </c>
      <c r="AD48" s="38">
        <v>8.20690722229898E-2</v>
      </c>
      <c r="AE48" s="38">
        <v>1.1937319596071199E-2</v>
      </c>
      <c r="AF48" s="38">
        <v>6.2670927879374505E-2</v>
      </c>
      <c r="AG48" s="38">
        <v>9.5125515531193603</v>
      </c>
      <c r="AH48" s="38">
        <v>14.0069523810402</v>
      </c>
      <c r="AI48" s="38">
        <v>24</v>
      </c>
      <c r="AJ48" s="38">
        <v>48</v>
      </c>
      <c r="AK48" s="38">
        <v>39</v>
      </c>
      <c r="AL48" s="38">
        <v>76</v>
      </c>
      <c r="AM48" s="38">
        <v>21</v>
      </c>
      <c r="AN48" s="38">
        <v>80</v>
      </c>
      <c r="AO48" s="38">
        <v>128</v>
      </c>
      <c r="AP48" s="38">
        <v>323</v>
      </c>
      <c r="AQ48" s="38">
        <v>193</v>
      </c>
      <c r="AR48" s="38">
        <v>38</v>
      </c>
      <c r="AS48" s="38">
        <v>24</v>
      </c>
    </row>
    <row r="49" spans="1:45" x14ac:dyDescent="0.25">
      <c r="A49" s="38" t="s">
        <v>293</v>
      </c>
      <c r="B49" s="38" t="s">
        <v>268</v>
      </c>
      <c r="C49" s="38">
        <v>17</v>
      </c>
      <c r="D49" s="38">
        <v>384.62732919254699</v>
      </c>
      <c r="E49" s="38">
        <v>127</v>
      </c>
      <c r="F49" s="38">
        <v>1.75851614906832E-4</v>
      </c>
      <c r="G49" s="38">
        <v>7.4705882352941204</v>
      </c>
      <c r="H49" s="38">
        <v>2.0398787329192602E-3</v>
      </c>
      <c r="I49" s="38">
        <v>1.5691374868609699E-3</v>
      </c>
      <c r="J49" s="38">
        <v>1.7260512355470601E-3</v>
      </c>
      <c r="K49" s="38">
        <v>1.88296498423316E-3</v>
      </c>
      <c r="L49" s="38">
        <v>17.059365162111799</v>
      </c>
      <c r="M49" s="38">
        <v>0.21418726695652199</v>
      </c>
      <c r="N49" s="38">
        <v>2.2659906404650001E-2</v>
      </c>
      <c r="O49" s="38">
        <v>2.12780454037267E-2</v>
      </c>
      <c r="P49" s="38">
        <v>2.1190119596273298E-2</v>
      </c>
      <c r="Q49" s="38">
        <v>4.4842161801242203E-3</v>
      </c>
      <c r="R49" s="38">
        <v>1.8904048602484499E-2</v>
      </c>
      <c r="S49" s="38">
        <v>2.1102193788819899E-6</v>
      </c>
      <c r="T49" s="38">
        <v>3.0774032608695701E-3</v>
      </c>
      <c r="U49" s="38">
        <v>9.6718388198757798E-5</v>
      </c>
      <c r="V49" s="38">
        <v>5.5393258695652205E-4</v>
      </c>
      <c r="W49" s="38">
        <v>3.6928839130434798E-4</v>
      </c>
      <c r="X49" s="38">
        <v>6.2427323291925501E-5</v>
      </c>
      <c r="Y49" s="38">
        <v>3.0774032608695699E-5</v>
      </c>
      <c r="Z49" s="38">
        <v>6.5065097515527894E-5</v>
      </c>
      <c r="AA49" s="38">
        <v>2.54984841614907E-5</v>
      </c>
      <c r="AB49" s="38">
        <v>2.0222935714285699E-4</v>
      </c>
      <c r="AC49" s="38">
        <v>3.7808097204968899E-4</v>
      </c>
      <c r="AD49" s="38">
        <v>9.6718388198757796E-4</v>
      </c>
      <c r="AE49" s="38">
        <v>1.4068129192546601E-4</v>
      </c>
      <c r="AF49" s="38">
        <v>7.3857678260869596E-4</v>
      </c>
      <c r="AG49" s="38">
        <v>0.11210540450310599</v>
      </c>
      <c r="AH49" s="38">
        <v>0.16507191091304299</v>
      </c>
      <c r="AI49" s="38">
        <v>0</v>
      </c>
      <c r="AJ49" s="38">
        <v>2</v>
      </c>
      <c r="AK49" s="38">
        <v>1</v>
      </c>
      <c r="AL49" s="38">
        <v>3</v>
      </c>
      <c r="AM49" s="38">
        <v>0</v>
      </c>
      <c r="AN49" s="38">
        <v>0</v>
      </c>
      <c r="AO49" s="38">
        <v>2</v>
      </c>
      <c r="AP49" s="38">
        <v>5</v>
      </c>
      <c r="AQ49" s="38">
        <v>1</v>
      </c>
      <c r="AR49" s="38">
        <v>0</v>
      </c>
      <c r="AS49" s="38">
        <v>3</v>
      </c>
    </row>
    <row r="50" spans="1:45" x14ac:dyDescent="0.25">
      <c r="A50" s="38" t="s">
        <v>293</v>
      </c>
      <c r="B50" s="38" t="s">
        <v>269</v>
      </c>
      <c r="C50" s="38">
        <v>706</v>
      </c>
      <c r="D50" s="38">
        <v>116.5</v>
      </c>
      <c r="E50" s="38">
        <v>4321.3</v>
      </c>
      <c r="F50" s="38">
        <v>1.81235322000001E-3</v>
      </c>
      <c r="G50" s="38">
        <v>6.1208215297450401</v>
      </c>
      <c r="H50" s="38">
        <v>4.6898124862153598E-2</v>
      </c>
      <c r="I50" s="38">
        <v>3.5577887826461201E-2</v>
      </c>
      <c r="J50" s="38">
        <v>3.8812241265230599E-2</v>
      </c>
      <c r="K50" s="38">
        <v>4.3663771423384401E-2</v>
      </c>
      <c r="L50" s="38">
        <v>175.81638587220101</v>
      </c>
      <c r="M50" s="38">
        <v>2.2074462219600202</v>
      </c>
      <c r="N50" s="38">
        <v>0.18163942778554101</v>
      </c>
      <c r="O50" s="38">
        <v>0.21929473961999901</v>
      </c>
      <c r="P50" s="38">
        <v>0.21838856301000001</v>
      </c>
      <c r="Q50" s="38">
        <v>4.62150071099999E-2</v>
      </c>
      <c r="R50" s="38">
        <v>0.19482797115</v>
      </c>
      <c r="S50" s="38">
        <v>2.1748238639999999E-5</v>
      </c>
      <c r="T50" s="38">
        <v>3.1716181349999997E-2</v>
      </c>
      <c r="U50" s="38">
        <v>9.9679427099999595E-4</v>
      </c>
      <c r="V50" s="38">
        <v>5.70891264300001E-3</v>
      </c>
      <c r="W50" s="38">
        <v>3.8059417619999698E-3</v>
      </c>
      <c r="X50" s="38">
        <v>6.4338539310000297E-4</v>
      </c>
      <c r="Y50" s="38">
        <v>3.171618135E-4</v>
      </c>
      <c r="Z50" s="38">
        <v>6.7057069139999899E-4</v>
      </c>
      <c r="AA50" s="38">
        <v>2.62791216899999E-4</v>
      </c>
      <c r="AB50" s="38">
        <v>2.084206203E-3</v>
      </c>
      <c r="AC50" s="38">
        <v>3.89655942299999E-3</v>
      </c>
      <c r="AD50" s="38">
        <v>9.9679427099999794E-3</v>
      </c>
      <c r="AE50" s="38">
        <v>1.4498825760000101E-3</v>
      </c>
      <c r="AF50" s="38">
        <v>7.6118835239999396E-3</v>
      </c>
      <c r="AG50" s="38">
        <v>1.1553751777500101</v>
      </c>
      <c r="AH50" s="38">
        <v>1.701255967614</v>
      </c>
      <c r="AI50" s="38">
        <v>3</v>
      </c>
      <c r="AJ50" s="38">
        <v>54</v>
      </c>
      <c r="AK50" s="38">
        <v>107</v>
      </c>
      <c r="AL50" s="38">
        <v>179</v>
      </c>
      <c r="AM50" s="38">
        <v>70</v>
      </c>
      <c r="AN50" s="38">
        <v>71</v>
      </c>
      <c r="AO50" s="38">
        <v>68</v>
      </c>
      <c r="AP50" s="38">
        <v>69</v>
      </c>
      <c r="AQ50" s="38">
        <v>40</v>
      </c>
      <c r="AR50" s="38">
        <v>22</v>
      </c>
      <c r="AS50" s="38">
        <v>23</v>
      </c>
    </row>
    <row r="51" spans="1:45" x14ac:dyDescent="0.25">
      <c r="A51" s="38" t="s">
        <v>293</v>
      </c>
      <c r="B51" s="38" t="s">
        <v>270</v>
      </c>
      <c r="C51" s="38">
        <v>3430</v>
      </c>
      <c r="D51" s="38">
        <v>157.488372093023</v>
      </c>
      <c r="E51" s="38">
        <v>16619.879999999801</v>
      </c>
      <c r="F51" s="38">
        <v>9.4227762440927398E-3</v>
      </c>
      <c r="G51" s="38">
        <v>4.84544606413988</v>
      </c>
      <c r="H51" s="38">
        <v>9.2488172980478303E-2</v>
      </c>
      <c r="I51" s="38">
        <v>7.5672141529487799E-2</v>
      </c>
      <c r="J51" s="38">
        <v>8.4080157254983301E-2</v>
      </c>
      <c r="K51" s="38">
        <v>9.2488172980478303E-2</v>
      </c>
      <c r="L51" s="38">
        <v>914.10352343946499</v>
      </c>
      <c r="M51" s="38">
        <v>11.476941465305901</v>
      </c>
      <c r="N51" s="38">
        <v>1.3491123554887301</v>
      </c>
      <c r="O51" s="38">
        <v>1.14015592553524</v>
      </c>
      <c r="P51" s="38">
        <v>1.1354445374131601</v>
      </c>
      <c r="Q51" s="38">
        <v>0.24028079422436999</v>
      </c>
      <c r="R51" s="38">
        <v>1.01294844624004</v>
      </c>
      <c r="S51" s="38">
        <v>1.13073314929119E-4</v>
      </c>
      <c r="T51" s="38">
        <v>0.16489858427163301</v>
      </c>
      <c r="U51" s="38">
        <v>5.1825269342512499E-3</v>
      </c>
      <c r="V51" s="38">
        <v>2.9681745168893901E-2</v>
      </c>
      <c r="W51" s="38">
        <v>1.97878301125947E-2</v>
      </c>
      <c r="X51" s="38">
        <v>3.34508556665315E-3</v>
      </c>
      <c r="Y51" s="38">
        <v>1.6489858427163699E-3</v>
      </c>
      <c r="Z51" s="38">
        <v>3.4864272103144198E-3</v>
      </c>
      <c r="AA51" s="38">
        <v>1.3663025553935101E-3</v>
      </c>
      <c r="AB51" s="38">
        <v>1.08361926807074E-2</v>
      </c>
      <c r="AC51" s="38">
        <v>2.0258968924799801E-2</v>
      </c>
      <c r="AD51" s="38">
        <v>5.1825269342513199E-2</v>
      </c>
      <c r="AE51" s="38">
        <v>7.5382209952743898E-3</v>
      </c>
      <c r="AF51" s="38">
        <v>3.95756602251894E-2</v>
      </c>
      <c r="AG51" s="38">
        <v>6.0070198556090499</v>
      </c>
      <c r="AH51" s="38">
        <v>8.8451600603303806</v>
      </c>
      <c r="AI51" s="38">
        <v>117</v>
      </c>
      <c r="AJ51" s="38">
        <v>294</v>
      </c>
      <c r="AK51" s="38">
        <v>500</v>
      </c>
      <c r="AL51" s="38">
        <v>1030</v>
      </c>
      <c r="AM51" s="38">
        <v>279</v>
      </c>
      <c r="AN51" s="38">
        <v>259</v>
      </c>
      <c r="AO51" s="38">
        <v>256</v>
      </c>
      <c r="AP51" s="38">
        <v>414</v>
      </c>
      <c r="AQ51" s="38">
        <v>169</v>
      </c>
      <c r="AR51" s="38">
        <v>34</v>
      </c>
      <c r="AS51" s="38">
        <v>78</v>
      </c>
    </row>
    <row r="52" spans="1:45" x14ac:dyDescent="0.25">
      <c r="A52" s="38" t="s">
        <v>293</v>
      </c>
      <c r="B52" s="38" t="s">
        <v>271</v>
      </c>
      <c r="C52" s="38">
        <v>958</v>
      </c>
      <c r="D52" s="38">
        <v>350</v>
      </c>
      <c r="E52" s="38">
        <v>5847.2</v>
      </c>
      <c r="F52" s="38">
        <v>7.3674720000000398E-3</v>
      </c>
      <c r="G52" s="38">
        <v>6.1035490605428002</v>
      </c>
      <c r="H52" s="38">
        <v>8.5462675199999699E-2</v>
      </c>
      <c r="I52" s="38">
        <v>6.5740519384615101E-2</v>
      </c>
      <c r="J52" s="38">
        <v>7.2314571323077698E-2</v>
      </c>
      <c r="K52" s="38">
        <v>7.8888623261538698E-2</v>
      </c>
      <c r="L52" s="38">
        <v>714.71845871999801</v>
      </c>
      <c r="M52" s="38">
        <v>8.9735808959999499</v>
      </c>
      <c r="N52" s="38">
        <v>0.94935850345946404</v>
      </c>
      <c r="O52" s="38">
        <v>0.89146411200000297</v>
      </c>
      <c r="P52" s="38">
        <v>0.88778037600000204</v>
      </c>
      <c r="Q52" s="38">
        <v>0.187870536000001</v>
      </c>
      <c r="R52" s="38">
        <v>0.792003240000001</v>
      </c>
      <c r="S52" s="38">
        <v>8.8409664000000599E-5</v>
      </c>
      <c r="T52" s="38">
        <v>0.12893075999999901</v>
      </c>
      <c r="U52" s="38">
        <v>4.0521096000000001E-3</v>
      </c>
      <c r="V52" s="38">
        <v>2.3207536800000001E-2</v>
      </c>
      <c r="W52" s="38">
        <v>1.5471691199999801E-2</v>
      </c>
      <c r="X52" s="38">
        <v>2.6154525599999898E-3</v>
      </c>
      <c r="Y52" s="38">
        <v>1.2893075999999999E-3</v>
      </c>
      <c r="Z52" s="38">
        <v>2.72596464E-3</v>
      </c>
      <c r="AA52" s="38">
        <v>1.06828343999999E-3</v>
      </c>
      <c r="AB52" s="38">
        <v>8.4725928000000308E-3</v>
      </c>
      <c r="AC52" s="38">
        <v>1.5840064800000199E-2</v>
      </c>
      <c r="AD52" s="38">
        <v>4.0521095999999902E-2</v>
      </c>
      <c r="AE52" s="38">
        <v>5.8939776000000704E-3</v>
      </c>
      <c r="AF52" s="38">
        <v>3.0943382399999601E-2</v>
      </c>
      <c r="AG52" s="38">
        <v>4.6967633999999796</v>
      </c>
      <c r="AH52" s="38">
        <v>6.9158459663999698</v>
      </c>
      <c r="AI52" s="38">
        <v>30</v>
      </c>
      <c r="AJ52" s="38">
        <v>129</v>
      </c>
      <c r="AK52" s="38">
        <v>192</v>
      </c>
      <c r="AL52" s="38">
        <v>252</v>
      </c>
      <c r="AM52" s="38">
        <v>40</v>
      </c>
      <c r="AN52" s="38">
        <v>46</v>
      </c>
      <c r="AO52" s="38">
        <v>26</v>
      </c>
      <c r="AP52" s="38">
        <v>149</v>
      </c>
      <c r="AQ52" s="38">
        <v>36</v>
      </c>
      <c r="AR52" s="38">
        <v>19</v>
      </c>
      <c r="AS52" s="38">
        <v>39</v>
      </c>
    </row>
    <row r="53" spans="1:45" x14ac:dyDescent="0.25">
      <c r="A53" s="38" t="s">
        <v>293</v>
      </c>
      <c r="B53" s="38" t="s">
        <v>272</v>
      </c>
      <c r="C53" s="38">
        <v>307</v>
      </c>
      <c r="D53" s="38">
        <v>1030.1759254656999</v>
      </c>
      <c r="E53" s="38">
        <v>4276.5</v>
      </c>
      <c r="F53" s="38">
        <v>1.5859970442914598E-2</v>
      </c>
      <c r="G53" s="38">
        <v>13.9299674267101</v>
      </c>
      <c r="H53" s="38">
        <v>1.0587750268372E-2</v>
      </c>
      <c r="I53" s="38">
        <v>8.7193237504239601E-3</v>
      </c>
      <c r="J53" s="38">
        <v>1.0587750268372E-2</v>
      </c>
      <c r="K53" s="38">
        <v>1.0587750268372E-2</v>
      </c>
      <c r="L53" s="38">
        <v>1162.82131293361</v>
      </c>
      <c r="M53" s="38">
        <v>9.5159822657488402E-2</v>
      </c>
      <c r="N53" s="38">
        <v>0.61298785761865204</v>
      </c>
      <c r="O53" s="38">
        <v>0.95159822657488102</v>
      </c>
      <c r="P53" s="38">
        <v>1.36395745809066E-2</v>
      </c>
      <c r="Q53" s="38">
        <v>3.1719940885829298E-4</v>
      </c>
      <c r="R53" s="38">
        <v>1.36395745809066E-2</v>
      </c>
      <c r="S53" s="38">
        <v>1.7445967487206099E-5</v>
      </c>
      <c r="T53" s="38">
        <v>1.26879763543317E-3</v>
      </c>
      <c r="U53" s="38">
        <v>1.18949778321861E-4</v>
      </c>
      <c r="V53" s="38">
        <v>4.3297719309157E-3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8">
        <v>0</v>
      </c>
      <c r="AG53" s="38">
        <v>7.92998522145732E-3</v>
      </c>
      <c r="AH53" s="38">
        <v>1.29027203541288</v>
      </c>
      <c r="AI53" s="38">
        <v>0</v>
      </c>
      <c r="AJ53" s="38">
        <v>0</v>
      </c>
      <c r="AK53" s="38">
        <v>0</v>
      </c>
      <c r="AL53" s="38">
        <v>5</v>
      </c>
      <c r="AM53" s="38">
        <v>150</v>
      </c>
      <c r="AN53" s="38">
        <v>69</v>
      </c>
      <c r="AO53" s="38">
        <v>37</v>
      </c>
      <c r="AP53" s="38">
        <v>24</v>
      </c>
      <c r="AQ53" s="38">
        <v>19</v>
      </c>
      <c r="AR53" s="38">
        <v>3</v>
      </c>
      <c r="AS53" s="38">
        <v>0</v>
      </c>
    </row>
    <row r="54" spans="1:45" x14ac:dyDescent="0.25">
      <c r="A54" s="38" t="s">
        <v>293</v>
      </c>
      <c r="B54" s="38" t="s">
        <v>273</v>
      </c>
      <c r="C54" s="38">
        <v>16226</v>
      </c>
      <c r="D54" s="38">
        <v>1058.2465377901799</v>
      </c>
      <c r="E54" s="38">
        <v>369481.74999999901</v>
      </c>
      <c r="F54" s="38">
        <v>1.4076100177709101</v>
      </c>
      <c r="G54" s="38">
        <v>22.770969431776098</v>
      </c>
      <c r="H54" s="38">
        <v>0.38693033834649099</v>
      </c>
      <c r="I54" s="38">
        <v>0.33165457572557</v>
      </c>
      <c r="J54" s="38">
        <v>0.38693033834649099</v>
      </c>
      <c r="K54" s="38">
        <v>0.38693033834649099</v>
      </c>
      <c r="L54" s="38">
        <v>103203.151282944</v>
      </c>
      <c r="M54" s="38">
        <v>8.4456601066258692</v>
      </c>
      <c r="N54" s="38">
        <v>52.849723552937199</v>
      </c>
      <c r="O54" s="38">
        <v>84.456601066254393</v>
      </c>
      <c r="P54" s="38">
        <v>1.21054461528295</v>
      </c>
      <c r="Q54" s="38">
        <v>2.8152200355419599E-2</v>
      </c>
      <c r="R54" s="38">
        <v>1.21054461528295</v>
      </c>
      <c r="S54" s="38">
        <v>1.5483710195476801E-3</v>
      </c>
      <c r="T54" s="38">
        <v>0.11260880142167801</v>
      </c>
      <c r="U54" s="38">
        <v>1.05570751332815E-2</v>
      </c>
      <c r="V54" s="38">
        <v>0.38427753485147997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0.70380500888545405</v>
      </c>
      <c r="AH54" s="38">
        <v>114.514705385742</v>
      </c>
      <c r="AI54" s="38">
        <v>2</v>
      </c>
      <c r="AJ54" s="38">
        <v>3</v>
      </c>
      <c r="AK54" s="38">
        <v>6</v>
      </c>
      <c r="AL54" s="38">
        <v>23</v>
      </c>
      <c r="AM54" s="38">
        <v>8815</v>
      </c>
      <c r="AN54" s="38">
        <v>5131</v>
      </c>
      <c r="AO54" s="38">
        <v>1012</v>
      </c>
      <c r="AP54" s="38">
        <v>583</v>
      </c>
      <c r="AQ54" s="38">
        <v>543</v>
      </c>
      <c r="AR54" s="38">
        <v>107</v>
      </c>
      <c r="AS54" s="38">
        <v>1</v>
      </c>
    </row>
    <row r="55" spans="1:45" x14ac:dyDescent="0.25">
      <c r="A55" s="38" t="s">
        <v>293</v>
      </c>
      <c r="B55" s="38" t="s">
        <v>274</v>
      </c>
      <c r="C55" s="38">
        <v>752</v>
      </c>
      <c r="D55" s="38">
        <v>1155.6984760223199</v>
      </c>
      <c r="E55" s="38">
        <v>142207.29999999999</v>
      </c>
      <c r="F55" s="38">
        <v>0.59165553560129402</v>
      </c>
      <c r="G55" s="38">
        <v>189.10545212765999</v>
      </c>
      <c r="H55" s="38">
        <v>0.23233857763419999</v>
      </c>
      <c r="I55" s="38">
        <v>0.18587086210736001</v>
      </c>
      <c r="J55" s="38">
        <v>0.23233857763419999</v>
      </c>
      <c r="K55" s="38">
        <v>0.23233857763419999</v>
      </c>
      <c r="L55" s="38">
        <v>43379.000559215703</v>
      </c>
      <c r="M55" s="38">
        <v>3.5499332136077602</v>
      </c>
      <c r="N55" s="38">
        <v>24.1741999624752</v>
      </c>
      <c r="O55" s="38">
        <v>35.499332136077598</v>
      </c>
      <c r="P55" s="38">
        <v>0.50882376061711199</v>
      </c>
      <c r="Q55" s="38">
        <v>1.1833110712025899E-2</v>
      </c>
      <c r="R55" s="38">
        <v>0.50882376061711199</v>
      </c>
      <c r="S55" s="38">
        <v>6.5082108916142303E-4</v>
      </c>
      <c r="T55" s="38">
        <v>4.7332442848103597E-2</v>
      </c>
      <c r="U55" s="38">
        <v>4.4374165170097003E-3</v>
      </c>
      <c r="V55" s="38">
        <v>0.16152196121915299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38">
        <v>0</v>
      </c>
      <c r="AG55" s="38">
        <v>0.29582776780064701</v>
      </c>
      <c r="AH55" s="38">
        <v>48.1335444433075</v>
      </c>
      <c r="AI55" s="38">
        <v>0</v>
      </c>
      <c r="AJ55" s="38">
        <v>1</v>
      </c>
      <c r="AK55" s="38">
        <v>1</v>
      </c>
      <c r="AL55" s="38">
        <v>3</v>
      </c>
      <c r="AM55" s="38">
        <v>487</v>
      </c>
      <c r="AN55" s="38">
        <v>149</v>
      </c>
      <c r="AO55" s="38">
        <v>48</v>
      </c>
      <c r="AP55" s="38">
        <v>34</v>
      </c>
      <c r="AQ55" s="38">
        <v>27</v>
      </c>
      <c r="AR55" s="38">
        <v>2</v>
      </c>
      <c r="AS55" s="38">
        <v>0</v>
      </c>
    </row>
    <row r="56" spans="1:45" x14ac:dyDescent="0.25">
      <c r="A56" s="38" t="s">
        <v>293</v>
      </c>
      <c r="B56" s="38" t="s">
        <v>275</v>
      </c>
      <c r="C56" s="38">
        <v>8</v>
      </c>
      <c r="D56" s="38">
        <v>1000</v>
      </c>
      <c r="E56" s="38">
        <v>108.9</v>
      </c>
      <c r="F56" s="38">
        <v>3.9204000000000002E-4</v>
      </c>
      <c r="G56" s="38">
        <v>13.612500000000001</v>
      </c>
      <c r="H56" s="38">
        <v>3.9203999999999999E-5</v>
      </c>
      <c r="I56" s="38">
        <v>3.9203999999999999E-5</v>
      </c>
      <c r="J56" s="38">
        <v>3.9203999999999999E-5</v>
      </c>
      <c r="K56" s="38">
        <v>3.9203999999999999E-5</v>
      </c>
      <c r="L56" s="38">
        <v>28.743588720000002</v>
      </c>
      <c r="M56" s="38">
        <v>2.3522399999999998E-3</v>
      </c>
      <c r="N56" s="38">
        <v>1.5152346000000001E-2</v>
      </c>
      <c r="O56" s="38">
        <v>2.3522399999999999E-2</v>
      </c>
      <c r="P56" s="38">
        <v>3.3715440000000002E-4</v>
      </c>
      <c r="Q56" s="38">
        <v>7.8407999999999995E-6</v>
      </c>
      <c r="R56" s="38">
        <v>3.3715440000000002E-4</v>
      </c>
      <c r="S56" s="38">
        <v>4.3124399999999999E-7</v>
      </c>
      <c r="T56" s="38">
        <v>3.1363199999999998E-5</v>
      </c>
      <c r="U56" s="38">
        <v>2.9403E-6</v>
      </c>
      <c r="V56" s="38">
        <v>1.0702692E-4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38">
        <v>0</v>
      </c>
      <c r="AC56" s="38">
        <v>0</v>
      </c>
      <c r="AD56" s="38">
        <v>0</v>
      </c>
      <c r="AE56" s="38">
        <v>0</v>
      </c>
      <c r="AF56" s="38">
        <v>0</v>
      </c>
      <c r="AG56" s="38">
        <v>1.9602000000000001E-4</v>
      </c>
      <c r="AH56" s="38">
        <v>3.189402216E-2</v>
      </c>
      <c r="AI56" s="38">
        <v>0</v>
      </c>
      <c r="AJ56" s="38">
        <v>0</v>
      </c>
      <c r="AK56" s="38">
        <v>0</v>
      </c>
      <c r="AL56" s="38">
        <v>0</v>
      </c>
      <c r="AM56" s="38">
        <v>0</v>
      </c>
      <c r="AN56" s="38">
        <v>0</v>
      </c>
      <c r="AO56" s="38">
        <v>1</v>
      </c>
      <c r="AP56" s="38">
        <v>7</v>
      </c>
      <c r="AQ56" s="38">
        <v>0</v>
      </c>
      <c r="AR56" s="38">
        <v>0</v>
      </c>
      <c r="AS56" s="38">
        <v>0</v>
      </c>
    </row>
    <row r="57" spans="1:45" x14ac:dyDescent="0.25">
      <c r="A57" s="38" t="s">
        <v>293</v>
      </c>
      <c r="B57" s="38" t="s">
        <v>276</v>
      </c>
      <c r="C57" s="38">
        <v>8</v>
      </c>
      <c r="D57" s="38">
        <v>1000</v>
      </c>
      <c r="E57" s="38">
        <v>593</v>
      </c>
      <c r="F57" s="38">
        <v>2.1348000000000001E-3</v>
      </c>
      <c r="G57" s="38">
        <v>74.125</v>
      </c>
      <c r="H57" s="38">
        <v>2.1348E-4</v>
      </c>
      <c r="I57" s="38">
        <v>2.1348E-4</v>
      </c>
      <c r="J57" s="38">
        <v>2.1348E-4</v>
      </c>
      <c r="K57" s="38">
        <v>2.1348E-4</v>
      </c>
      <c r="L57" s="38">
        <v>156.51926639999999</v>
      </c>
      <c r="M57" s="38">
        <v>1.28088E-2</v>
      </c>
      <c r="N57" s="38">
        <v>8.2510020000000003E-2</v>
      </c>
      <c r="O57" s="38">
        <v>0.12808800000000001</v>
      </c>
      <c r="P57" s="38">
        <v>1.8359279999999999E-3</v>
      </c>
      <c r="Q57" s="38">
        <v>4.2695999999999999E-5</v>
      </c>
      <c r="R57" s="38">
        <v>1.8359279999999999E-3</v>
      </c>
      <c r="S57" s="38">
        <v>2.3482799999999999E-6</v>
      </c>
      <c r="T57" s="38">
        <v>1.70784E-4</v>
      </c>
      <c r="U57" s="38">
        <v>1.6011E-5</v>
      </c>
      <c r="V57" s="38">
        <v>5.8280039999999999E-4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8">
        <v>0</v>
      </c>
      <c r="AG57" s="38">
        <v>1.0674E-3</v>
      </c>
      <c r="AH57" s="38">
        <v>0.17367451919999999</v>
      </c>
      <c r="AI57" s="38">
        <v>0</v>
      </c>
      <c r="AJ57" s="38">
        <v>0</v>
      </c>
      <c r="AK57" s="38">
        <v>0</v>
      </c>
      <c r="AL57" s="38">
        <v>0</v>
      </c>
      <c r="AM57" s="38">
        <v>0</v>
      </c>
      <c r="AN57" s="38">
        <v>0</v>
      </c>
      <c r="AO57" s="38">
        <v>2</v>
      </c>
      <c r="AP57" s="38">
        <v>2</v>
      </c>
      <c r="AQ57" s="38">
        <v>2</v>
      </c>
      <c r="AR57" s="38">
        <v>0</v>
      </c>
      <c r="AS57" s="38">
        <v>2</v>
      </c>
    </row>
    <row r="58" spans="1:45" x14ac:dyDescent="0.25">
      <c r="A58" s="38" t="s">
        <v>293</v>
      </c>
      <c r="B58" s="38" t="s">
        <v>277</v>
      </c>
      <c r="C58" s="38">
        <v>1</v>
      </c>
      <c r="D58" s="38">
        <v>50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>
        <v>0</v>
      </c>
      <c r="AJ58" s="38">
        <v>0</v>
      </c>
      <c r="AK58" s="38">
        <v>0</v>
      </c>
      <c r="AL58" s="38">
        <v>0</v>
      </c>
      <c r="AM58" s="38">
        <v>0</v>
      </c>
      <c r="AN58" s="38">
        <v>0</v>
      </c>
      <c r="AO58" s="38">
        <v>0</v>
      </c>
      <c r="AP58" s="38">
        <v>1</v>
      </c>
      <c r="AQ58" s="38">
        <v>0</v>
      </c>
      <c r="AR58" s="38">
        <v>0</v>
      </c>
      <c r="AS58" s="38">
        <v>0</v>
      </c>
    </row>
    <row r="59" spans="1:45" x14ac:dyDescent="0.25">
      <c r="A59" s="38" t="s">
        <v>293</v>
      </c>
      <c r="B59" s="38" t="s">
        <v>278</v>
      </c>
      <c r="C59" s="38">
        <v>1</v>
      </c>
      <c r="D59" s="38">
        <v>1000</v>
      </c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>
        <v>0</v>
      </c>
      <c r="AJ59" s="38">
        <v>0</v>
      </c>
      <c r="AK59" s="38">
        <v>0</v>
      </c>
      <c r="AL59" s="38">
        <v>0</v>
      </c>
      <c r="AM59" s="38">
        <v>0</v>
      </c>
      <c r="AN59" s="38">
        <v>0</v>
      </c>
      <c r="AO59" s="38">
        <v>0</v>
      </c>
      <c r="AP59" s="38">
        <v>0</v>
      </c>
      <c r="AQ59" s="38">
        <v>0</v>
      </c>
      <c r="AR59" s="38">
        <v>0</v>
      </c>
      <c r="AS59" s="38">
        <v>1</v>
      </c>
    </row>
    <row r="60" spans="1:45" x14ac:dyDescent="0.25">
      <c r="A60" s="38" t="s">
        <v>293</v>
      </c>
      <c r="B60" s="38" t="s">
        <v>279</v>
      </c>
      <c r="C60" s="38">
        <v>119</v>
      </c>
      <c r="D60" s="38">
        <v>800</v>
      </c>
      <c r="E60" s="38">
        <v>11477.4</v>
      </c>
      <c r="F60" s="38">
        <v>3.3054911999999999E-2</v>
      </c>
      <c r="G60" s="38">
        <v>96.448739495798307</v>
      </c>
      <c r="H60" s="38">
        <v>3.3054911999999999E-3</v>
      </c>
      <c r="I60" s="38">
        <v>3.3054911999999999E-3</v>
      </c>
      <c r="J60" s="38">
        <v>3.3054911999999999E-3</v>
      </c>
      <c r="K60" s="38">
        <v>3.3054911999999999E-3</v>
      </c>
      <c r="L60" s="38">
        <v>2423.5200380159999</v>
      </c>
      <c r="M60" s="38">
        <v>0.19832947200000001</v>
      </c>
      <c r="N60" s="38">
        <v>1.2775723487999999</v>
      </c>
      <c r="O60" s="38">
        <v>1.98329472</v>
      </c>
      <c r="P60" s="38">
        <v>2.842722432E-2</v>
      </c>
      <c r="Q60" s="38">
        <v>6.6109823999999995E-4</v>
      </c>
      <c r="R60" s="38">
        <v>2.842722432E-2</v>
      </c>
      <c r="S60" s="38">
        <v>3.6360403200000003E-5</v>
      </c>
      <c r="T60" s="38">
        <v>2.6443929599999998E-3</v>
      </c>
      <c r="U60" s="38">
        <v>2.4791184000000002E-4</v>
      </c>
      <c r="V60" s="38">
        <v>9.0239909760000004E-3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1.6527455999999999E-2</v>
      </c>
      <c r="AH60" s="38">
        <v>2.6891493108479998</v>
      </c>
      <c r="AI60" s="38">
        <v>1</v>
      </c>
      <c r="AJ60" s="38">
        <v>0</v>
      </c>
      <c r="AK60" s="38">
        <v>2</v>
      </c>
      <c r="AL60" s="38">
        <v>2</v>
      </c>
      <c r="AM60" s="38">
        <v>55</v>
      </c>
      <c r="AN60" s="38">
        <v>22</v>
      </c>
      <c r="AO60" s="38">
        <v>10</v>
      </c>
      <c r="AP60" s="38">
        <v>11</v>
      </c>
      <c r="AQ60" s="38">
        <v>10</v>
      </c>
      <c r="AR60" s="38">
        <v>1</v>
      </c>
      <c r="AS60" s="38">
        <v>5</v>
      </c>
    </row>
    <row r="61" spans="1:45" x14ac:dyDescent="0.25">
      <c r="A61" s="38" t="s">
        <v>293</v>
      </c>
      <c r="B61" s="38" t="s">
        <v>280</v>
      </c>
      <c r="C61" s="38">
        <v>42</v>
      </c>
      <c r="D61" s="38">
        <v>500</v>
      </c>
      <c r="E61" s="38">
        <v>3408.4</v>
      </c>
      <c r="F61" s="38">
        <v>6.13512E-3</v>
      </c>
      <c r="G61" s="38">
        <v>81.152380952380994</v>
      </c>
      <c r="H61" s="38">
        <v>6.1351199999999998E-4</v>
      </c>
      <c r="I61" s="38">
        <v>6.1351199999999998E-4</v>
      </c>
      <c r="J61" s="38">
        <v>6.1351199999999998E-4</v>
      </c>
      <c r="K61" s="38">
        <v>6.1351199999999998E-4</v>
      </c>
      <c r="L61" s="38">
        <v>449.81472816000002</v>
      </c>
      <c r="M61" s="38">
        <v>3.6810719999999998E-2</v>
      </c>
      <c r="N61" s="38">
        <v>0.23712238799999999</v>
      </c>
      <c r="O61" s="38">
        <v>0.36810720000000002</v>
      </c>
      <c r="P61" s="38">
        <v>5.2762032000000002E-3</v>
      </c>
      <c r="Q61" s="38">
        <v>1.2270240000000001E-4</v>
      </c>
      <c r="R61" s="38">
        <v>5.2762032000000002E-3</v>
      </c>
      <c r="S61" s="38">
        <v>6.7486320000000001E-6</v>
      </c>
      <c r="T61" s="38">
        <v>4.9080960000000002E-4</v>
      </c>
      <c r="U61" s="38">
        <v>4.6013400000000002E-5</v>
      </c>
      <c r="V61" s="38">
        <v>1.6748877599999999E-3</v>
      </c>
      <c r="W61" s="38">
        <v>0</v>
      </c>
      <c r="X61" s="38">
        <v>0</v>
      </c>
      <c r="Y61" s="38">
        <v>0</v>
      </c>
      <c r="Z61" s="38">
        <v>0</v>
      </c>
      <c r="AA61" s="38">
        <v>0</v>
      </c>
      <c r="AB61" s="38">
        <v>0</v>
      </c>
      <c r="AC61" s="38">
        <v>0</v>
      </c>
      <c r="AD61" s="38">
        <v>0</v>
      </c>
      <c r="AE61" s="38">
        <v>0</v>
      </c>
      <c r="AF61" s="38">
        <v>0</v>
      </c>
      <c r="AG61" s="38">
        <v>3.06756E-3</v>
      </c>
      <c r="AH61" s="38">
        <v>0.49911655247999998</v>
      </c>
      <c r="AI61" s="38">
        <v>0</v>
      </c>
      <c r="AJ61" s="38">
        <v>1</v>
      </c>
      <c r="AK61" s="38">
        <v>0</v>
      </c>
      <c r="AL61" s="38">
        <v>3</v>
      </c>
      <c r="AM61" s="38">
        <v>13</v>
      </c>
      <c r="AN61" s="38">
        <v>10</v>
      </c>
      <c r="AO61" s="38">
        <v>2</v>
      </c>
      <c r="AP61" s="38">
        <v>7</v>
      </c>
      <c r="AQ61" s="38">
        <v>5</v>
      </c>
      <c r="AR61" s="38">
        <v>0</v>
      </c>
      <c r="AS61" s="38">
        <v>1</v>
      </c>
    </row>
    <row r="62" spans="1:45" x14ac:dyDescent="0.25">
      <c r="A62" s="38" t="s">
        <v>293</v>
      </c>
      <c r="B62" s="38" t="s">
        <v>281</v>
      </c>
      <c r="C62" s="38">
        <v>12</v>
      </c>
      <c r="D62" s="38">
        <v>700</v>
      </c>
      <c r="E62" s="38">
        <v>974.4</v>
      </c>
      <c r="F62" s="38">
        <v>2.455488E-3</v>
      </c>
      <c r="G62" s="38">
        <v>81.2</v>
      </c>
      <c r="H62" s="38">
        <v>2.455488E-4</v>
      </c>
      <c r="I62" s="38">
        <v>2.455488E-4</v>
      </c>
      <c r="J62" s="38">
        <v>2.455488E-4</v>
      </c>
      <c r="K62" s="38">
        <v>2.455488E-4</v>
      </c>
      <c r="L62" s="38">
        <v>180.031469184</v>
      </c>
      <c r="M62" s="38">
        <v>1.4732927999999999E-2</v>
      </c>
      <c r="N62" s="38">
        <v>9.4904611200000003E-2</v>
      </c>
      <c r="O62" s="38">
        <v>0.14732928000000001</v>
      </c>
      <c r="P62" s="38">
        <v>2.1117196800000001E-3</v>
      </c>
      <c r="Q62" s="38">
        <v>4.9109759999999999E-5</v>
      </c>
      <c r="R62" s="38">
        <v>2.1117196800000001E-3</v>
      </c>
      <c r="S62" s="38">
        <v>2.7010368000000001E-6</v>
      </c>
      <c r="T62" s="38">
        <v>1.9643904E-4</v>
      </c>
      <c r="U62" s="38">
        <v>1.8416159999999999E-5</v>
      </c>
      <c r="V62" s="38">
        <v>6.7034822400000005E-4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1.227744E-3</v>
      </c>
      <c r="AH62" s="38">
        <v>0.199763770752</v>
      </c>
      <c r="AI62" s="38">
        <v>0</v>
      </c>
      <c r="AJ62" s="38">
        <v>0</v>
      </c>
      <c r="AK62" s="38">
        <v>0</v>
      </c>
      <c r="AL62" s="38">
        <v>0</v>
      </c>
      <c r="AM62" s="38">
        <v>5</v>
      </c>
      <c r="AN62" s="38">
        <v>0</v>
      </c>
      <c r="AO62" s="38">
        <v>3</v>
      </c>
      <c r="AP62" s="38">
        <v>1</v>
      </c>
      <c r="AQ62" s="38">
        <v>2</v>
      </c>
      <c r="AR62" s="38">
        <v>1</v>
      </c>
      <c r="AS62" s="38">
        <v>0</v>
      </c>
    </row>
    <row r="63" spans="1:45" x14ac:dyDescent="0.25">
      <c r="A63" s="38" t="s">
        <v>293</v>
      </c>
      <c r="B63" s="38" t="s">
        <v>282</v>
      </c>
      <c r="C63" s="38">
        <v>1604</v>
      </c>
      <c r="D63" s="38">
        <v>429</v>
      </c>
      <c r="E63" s="38">
        <v>14671.06</v>
      </c>
      <c r="F63" s="38">
        <v>2.26579850640003E-2</v>
      </c>
      <c r="G63" s="38">
        <v>9.1465461346633408</v>
      </c>
      <c r="H63" s="38">
        <v>2.2657985064000099E-3</v>
      </c>
      <c r="I63" s="38">
        <v>2.2657985064000099E-3</v>
      </c>
      <c r="J63" s="38">
        <v>2.2657985064000099E-3</v>
      </c>
      <c r="K63" s="38">
        <v>2.2657985064000099E-3</v>
      </c>
      <c r="L63" s="38">
        <v>1661.2381489223601</v>
      </c>
      <c r="M63" s="38">
        <v>0.135947910384</v>
      </c>
      <c r="N63" s="38">
        <v>0.87573112272359499</v>
      </c>
      <c r="O63" s="38">
        <v>1.35947910384</v>
      </c>
      <c r="P63" s="38">
        <v>1.9485867155039999E-2</v>
      </c>
      <c r="Q63" s="38">
        <v>4.5315970128000002E-4</v>
      </c>
      <c r="R63" s="38">
        <v>1.9485867155039999E-2</v>
      </c>
      <c r="S63" s="38">
        <v>2.4923783570399902E-5</v>
      </c>
      <c r="T63" s="38">
        <v>1.8126388051200001E-3</v>
      </c>
      <c r="U63" s="38">
        <v>1.69934887980001E-4</v>
      </c>
      <c r="V63" s="38">
        <v>6.1856299224720499E-3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1.13289925320001E-2</v>
      </c>
      <c r="AH63" s="38">
        <v>1.8433177168966399</v>
      </c>
      <c r="AI63" s="38">
        <v>1</v>
      </c>
      <c r="AJ63" s="38">
        <v>16</v>
      </c>
      <c r="AK63" s="38">
        <v>10</v>
      </c>
      <c r="AL63" s="38">
        <v>26</v>
      </c>
      <c r="AM63" s="38">
        <v>336</v>
      </c>
      <c r="AN63" s="38">
        <v>399</v>
      </c>
      <c r="AO63" s="38">
        <v>307</v>
      </c>
      <c r="AP63" s="38">
        <v>206</v>
      </c>
      <c r="AQ63" s="38">
        <v>129</v>
      </c>
      <c r="AR63" s="38">
        <v>17</v>
      </c>
      <c r="AS63" s="38">
        <v>157</v>
      </c>
    </row>
    <row r="64" spans="1:45" x14ac:dyDescent="0.25">
      <c r="A64" s="38" t="s">
        <v>293</v>
      </c>
      <c r="B64" s="38" t="s">
        <v>283</v>
      </c>
      <c r="C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Endergebnis</vt:lpstr>
      <vt:lpstr>DB</vt:lpstr>
      <vt:lpstr>DB</vt:lpstr>
    </vt:vector>
  </TitlesOfParts>
  <Company>SID NLL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Poppitz, Wolfgang - LfULG</dc:creator>
  <cp:lastModifiedBy>Poppitz, Wolfgang - LfULG</cp:lastModifiedBy>
  <cp:lastPrinted>2018-02-12T19:02:05Z</cp:lastPrinted>
  <dcterms:created xsi:type="dcterms:W3CDTF">2015-10-21T14:22:55Z</dcterms:created>
  <dcterms:modified xsi:type="dcterms:W3CDTF">2020-02-18T09:33:48Z</dcterms:modified>
</cp:coreProperties>
</file>